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ustch ROI" sheetId="1" r:id="rId4"/>
  </sheets>
  <definedNames/>
  <calcPr/>
</workbook>
</file>

<file path=xl/sharedStrings.xml><?xml version="1.0" encoding="utf-8"?>
<sst xmlns="http://schemas.openxmlformats.org/spreadsheetml/2006/main" count="135" uniqueCount="116">
  <si>
    <t>MEET US HERE</t>
  </si>
  <si>
    <r>
      <rPr>
        <rFont val="Arial"/>
        <color rgb="FF0000FF"/>
        <sz val="13.0"/>
        <u/>
      </rPr>
      <t>https://www.ar-giri.com/</t>
    </r>
  </si>
  <si>
    <t>EXAMPLES HERE:</t>
  </si>
  <si>
    <r>
      <rPr>
        <rFont val="Arial"/>
        <color rgb="FF0000FF"/>
        <sz val="13.0"/>
        <u/>
      </rPr>
      <t>https://www.ar-giri.com/kundenbeispiele</t>
    </r>
  </si>
  <si>
    <t>Einsparungen durch GIRI</t>
  </si>
  <si>
    <t xml:space="preserve">In den blauen Zellen kannst Du einen eigenen Werte eingeben. </t>
  </si>
  <si>
    <t>Einsparungen</t>
  </si>
  <si>
    <r>
      <rPr>
        <rFont val="Arial"/>
        <b/>
        <color rgb="FF000000"/>
        <sz val="22.0"/>
      </rPr>
      <t>Schritt 1</t>
    </r>
    <r>
      <rPr>
        <rFont val="Arial"/>
        <color rgb="FF000000"/>
        <sz val="22.0"/>
      </rPr>
      <t>: Deine Mitarbeiter qualifizieren sich großteils selbst</t>
    </r>
  </si>
  <si>
    <r>
      <rPr>
        <rFont val="Arial"/>
        <b/>
        <color rgb="FF000000"/>
        <sz val="22.0"/>
      </rPr>
      <t>Schritt 2</t>
    </r>
    <r>
      <rPr>
        <rFont val="Arial"/>
        <color rgb="FF000000"/>
        <sz val="22.0"/>
      </rPr>
      <t xml:space="preserve">: Deine Mitarbeiter nehmen die Anleitung selbst auf (kein IT support notwendig) </t>
    </r>
  </si>
  <si>
    <r>
      <rPr>
        <rFont val="Arial"/>
        <b/>
        <color rgb="FF000000"/>
        <sz val="22.0"/>
      </rPr>
      <t>Schritt 2</t>
    </r>
    <r>
      <rPr>
        <rFont val="Arial"/>
        <color rgb="FF000000"/>
        <sz val="22.0"/>
      </rPr>
      <t>: Mach Deine Updates selbst in 5 Minuten - immer aktuelle Dokumente</t>
    </r>
  </si>
  <si>
    <t>Summe der Einsparungen</t>
  </si>
  <si>
    <t>Eingabe Zellen</t>
  </si>
  <si>
    <t>Ergebniszelle: Kosten</t>
  </si>
  <si>
    <t>Ergebniszelle: Einsparungen</t>
  </si>
  <si>
    <t>Basis Daten</t>
  </si>
  <si>
    <r>
      <rPr>
        <rFont val="Arial"/>
        <color rgb="FF000000"/>
        <sz val="13.0"/>
      </rPr>
      <t>Brutto Jahresgehalt</t>
    </r>
    <r>
      <rPr>
        <rFont val="Arial"/>
        <color rgb="FFAAAAAA"/>
        <sz val="8.0"/>
      </rPr>
      <t xml:space="preserve">
</t>
    </r>
  </si>
  <si>
    <t>Sozialversicherung (Beispiel Deutschland  21%)</t>
  </si>
  <si>
    <t>Gemeinkosten</t>
  </si>
  <si>
    <t xml:space="preserve">Jahresgehalt + Sozial Versicherung + Gemeinkosten </t>
  </si>
  <si>
    <t xml:space="preserve">Kosten pro Arbeitsstunde ( bei X Arbeitsstunden pro Jahr)  </t>
  </si>
  <si>
    <r>
      <rPr>
        <rFont val="Arial"/>
        <color rgb="FFFFFFFF"/>
        <sz val="10.0"/>
      </rPr>
      <t>Kosten Experte / Meister / Trainer</t>
    </r>
    <r>
      <rPr>
        <rFont val="Arial"/>
        <color rgb="FFAAAAAA"/>
        <sz val="10.0"/>
      </rPr>
      <t xml:space="preserve">
</t>
    </r>
  </si>
  <si>
    <t>Kosten Mitarbeiter</t>
  </si>
  <si>
    <r>
      <rPr>
        <rFont val="Arial"/>
        <color rgb="FFC600FF"/>
        <sz val="31.0"/>
      </rPr>
      <t xml:space="preserve">Schritt 1 : </t>
    </r>
    <r>
      <rPr>
        <rFont val="Arial"/>
        <color rgb="FFFFFFFF"/>
        <sz val="31.0"/>
      </rPr>
      <t>Lass Deine Mitarbeiter sich selbständig qualifizieren</t>
    </r>
    <r>
      <rPr>
        <rFont val="Arial"/>
        <color rgb="FFC600FF"/>
        <sz val="31.0"/>
      </rPr>
      <t xml:space="preserve"> </t>
    </r>
  </si>
  <si>
    <t>Old way 1</t>
  </si>
  <si>
    <t>Old way 2</t>
  </si>
  <si>
    <t>New way: with GIRI</t>
  </si>
  <si>
    <t>Aktivität</t>
  </si>
  <si>
    <t>Du erstellst teuer textlästige Dokumente, die niemand liest.</t>
  </si>
  <si>
    <t>Deine Experten trainieren die Mitarbeiter 1:1</t>
  </si>
  <si>
    <t>Die Mitarbeiter nehmen Ihr Telefon, Smart Glasses und qualifizieren selbst.</t>
  </si>
  <si>
    <t>Resultat</t>
  </si>
  <si>
    <t>Deine Mitarbeiter machen viele Fehler.
Darum satteln Sie, dort wo möglich, wieder auf 1:1 Training um (old way 2)</t>
  </si>
  <si>
    <r>
      <rPr>
        <rFont val="Arial"/>
        <b/>
        <color rgb="FF000000"/>
        <sz val="13.0"/>
      </rPr>
      <t>Expert gestresst</t>
    </r>
    <r>
      <rPr>
        <rFont val="Arial"/>
        <color rgb="FF000000"/>
        <sz val="13.0"/>
      </rPr>
      <t xml:space="preserve"> - weil er andere Aufgaben hat
</t>
    </r>
    <r>
      <rPr>
        <rFont val="Arial"/>
        <b/>
        <color rgb="FF000000"/>
        <sz val="13.0"/>
      </rPr>
      <t>Mitarbeiter gestresst</t>
    </r>
    <r>
      <rPr>
        <rFont val="Arial"/>
        <color rgb="FF000000"/>
        <sz val="13.0"/>
      </rPr>
      <t xml:space="preserve"> - weil jemand, der bereits gestresst ist, ihm kontinuierlich auf die Finger schaut
</t>
    </r>
    <r>
      <rPr>
        <rFont val="Arial"/>
        <b/>
        <color rgb="FF000000"/>
        <sz val="13.0"/>
      </rPr>
      <t>CEO gestresst</t>
    </r>
    <r>
      <rPr>
        <rFont val="Arial"/>
        <color rgb="FF000000"/>
        <sz val="13.0"/>
      </rPr>
      <t xml:space="preserve"> - weil der Prozess nicht skaliert und weiss, dass das Unternehmen so nicht flexibel wird </t>
    </r>
  </si>
  <si>
    <r>
      <rPr>
        <rFont val="Arial"/>
        <b/>
        <color rgb="FF000000"/>
        <sz val="13.0"/>
      </rPr>
      <t xml:space="preserve">Mitarbeiter glücklich </t>
    </r>
    <r>
      <rPr>
        <rFont val="Arial"/>
        <color rgb="FF000000"/>
        <sz val="13.0"/>
      </rPr>
      <t xml:space="preserve">- weil er sich selbst andere Arbeitsplätze und Abläufe beibringen kann und unabhängig ist.
</t>
    </r>
    <r>
      <rPr>
        <rFont val="Arial"/>
        <b/>
        <color rgb="FF000000"/>
        <sz val="13.0"/>
      </rPr>
      <t>Experte glücklich</t>
    </r>
    <r>
      <rPr>
        <rFont val="Arial"/>
        <color rgb="FF000000"/>
        <sz val="13.0"/>
      </rPr>
      <t xml:space="preserve"> - weil er die 10-fache Anzahl von Menschen qualifizieren kann und mehr Zeit für seine eigenen Aufgaben hat.
</t>
    </r>
    <r>
      <rPr>
        <rFont val="Arial"/>
        <b/>
        <color rgb="FF000000"/>
        <sz val="13.0"/>
      </rPr>
      <t>CEO glücklich</t>
    </r>
    <r>
      <rPr>
        <rFont val="Arial"/>
        <color rgb="FF000000"/>
        <sz val="13.0"/>
      </rPr>
      <t xml:space="preserve"> - weil sein Unternehmen sehr flexibel wird.</t>
    </r>
  </si>
  <si>
    <t>Kosten vergleichbarer Kunden</t>
  </si>
  <si>
    <t>Ein schlecht (papier-basiert) trainierter Mitarbeiter produziert circa 12.000€ Fehlerfolgekosten pro Jahr.
Annahme 50% Deines Trainings erfolgen papierbasiert: Fehlerkosten / Mitarbeiter 6.000 €</t>
  </si>
  <si>
    <t>Mindesten 50 Stunden 1:1-Qualifikation und kleine Unterweisungen pro Jahr.
=&gt; 50 Stunden x 80 € für den Experten/ Meister
Jährliche Schulungskosten pro Mitarbeiter 4.000 €</t>
  </si>
  <si>
    <t>Reduzierung der Fehlerquote um 70%: 
vorher papierbasiert 6.000 €  =&gt;  mit Giri: 1.800 €
Reduzierung der Expertenzeit für das Training - 90% weniger Zeitaufwand: 
vorher expertenbasiert 4.000 €  =&gt; mit Giri: 400 €</t>
  </si>
  <si>
    <t>Jetzt rechne doch einfach selbst</t>
  </si>
  <si>
    <t>Wie hoch sind dein Fehlerfolgekosten pro Mitarbeiter im Monat bei schlechtem (papierbasierten) Training</t>
  </si>
  <si>
    <t>Wie viele Stunden bringen Deine Experten für Training / Unterweisung / AD-Hoc Hilfe pro Tag auf</t>
  </si>
  <si>
    <t>Besseres Training der Mitarbeiter durch GIRI - Reduktion der Fehler</t>
  </si>
  <si>
    <t>Deine Kosten</t>
  </si>
  <si>
    <t xml:space="preserve">Wie hoch ist der Anteil an Papier basiertem Training bei Euch? </t>
  </si>
  <si>
    <t>Anzahl Meister / Experten die andere qualifizieren</t>
  </si>
  <si>
    <t>Eingesparte Zeit pro Experte, weil Deine Mitarbeiter sich selbst qualifizieren</t>
  </si>
  <si>
    <t>Wie viele Mitarbeiter (Werker) arbeiten bei Dir?</t>
  </si>
  <si>
    <t xml:space="preserve">Jährliche Fehlerfolgekosten  pro Mitarbeiter
</t>
  </si>
  <si>
    <t>Summe Fehlerfolgekosten sämtliche Mitarbeiter</t>
  </si>
  <si>
    <t xml:space="preserve">Summe der Fehlereinsparungen mit GIRI
</t>
  </si>
  <si>
    <t>Kosten pro Experte</t>
  </si>
  <si>
    <t>Jährliche Kosten für Experten (alle Experten)</t>
  </si>
  <si>
    <t xml:space="preserve">Summe Einsparung an Experten durch GIRI
</t>
  </si>
  <si>
    <t>Summe der Einsparungen mit GIRI in Schritt 1</t>
  </si>
  <si>
    <r>
      <rPr>
        <rFont val="Arial"/>
        <color rgb="FFC600FF"/>
        <sz val="31.0"/>
      </rPr>
      <t xml:space="preserve">Schritt 2: </t>
    </r>
    <r>
      <rPr>
        <rFont val="Arial"/>
        <color rgb="FFFFFFFF"/>
        <sz val="31.0"/>
      </rPr>
      <t>Deine Meister erstellen die Anleitungen selbst</t>
    </r>
  </si>
  <si>
    <t xml:space="preserve">Deine IT-Mitarbeiter erstellen Deine Arbeitsanleitungen (als Video- oder Augmented Reality-Anleitung ) aufwändig am PC.
</t>
  </si>
  <si>
    <t>Ihre Mitarbeiter erstellen Arbeitsanleitungen mit dem Smartphone oder Tablet direkt an der Maschine oder dem Arbeitsplatz und teilen diese sofort.</t>
  </si>
  <si>
    <t xml:space="preserve">Deine Experten aus der Produktion verbringen viele Iterationen mit Deiner IT-Abteilung um Arbeitsanleitungen zu erstellen.
</t>
  </si>
  <si>
    <t>Intuitive Anleitungen vom Know-how-Träger sind nach 15-30 Minuten verfügbar.</t>
  </si>
  <si>
    <t>2 Arbeitstage von 2 Personen. Das kostet Sie 1.500 € pro Arbeitsanleitung.</t>
  </si>
  <si>
    <t>Die Erstellung einer Anleitung kostet Sie mit GIRI circa 20 - 50 €.</t>
  </si>
  <si>
    <t>Wie viele neue Arbeitsanleitungen erstellst Du pro Jahr ?</t>
  </si>
  <si>
    <t>Dauer der Erstellung einer Anleitung durch IT Experte (Stunden)</t>
  </si>
  <si>
    <t>Dauer Erstellung Anleitung durch  Meister (Stunden)</t>
  </si>
  <si>
    <t xml:space="preserve">Dauer Erstellung Anleitung durch Meister in Kooperation mit IT Experten (Stunden)
</t>
  </si>
  <si>
    <t xml:space="preserve">Summe Kosten pro Anleitung auf dem alten weg
</t>
  </si>
  <si>
    <t xml:space="preserve">Summe Kosten pro Anleitung mit GIRI
</t>
  </si>
  <si>
    <t xml:space="preserve">Summe Kosten für Anleitungen auf dem alten weg
</t>
  </si>
  <si>
    <t>Summe Kosten der Erstellung pro Anleitung mit GIRI</t>
  </si>
  <si>
    <t>Summe der Einsparungen mit GIRI in Schritt 2</t>
  </si>
  <si>
    <r>
      <rPr>
        <rFont val="Arial"/>
        <color rgb="FFC600FF"/>
        <sz val="31.0"/>
      </rPr>
      <t xml:space="preserve">SCHRITT 3: </t>
    </r>
    <r>
      <rPr>
        <rFont val="Arial"/>
        <color rgb="FFFFFFFF"/>
        <sz val="31.0"/>
      </rPr>
      <t>Führe Updates in 5 Minuten durch - immer aktuelle Dokumente</t>
    </r>
  </si>
  <si>
    <t>Old way ( Alter Weg)</t>
  </si>
  <si>
    <t>Neuer Weg - mit GIRI</t>
  </si>
  <si>
    <t>Ihre IT-Mitarbeiter führen die Updates durch oder schneiden die Videos neu.</t>
  </si>
  <si>
    <t>Ihre Mitarbeiter führen Updates mit GIRI innerhalb von 90 Sekunden direkt am Arbeitsplatz oder im Produktionsablauf durch und geben diese frei. Fertig!</t>
  </si>
  <si>
    <t xml:space="preserve">Sie müssen darauf warten, dass eine IT-Person Ihre Arbeitsanleitungen aktualisiert. Das kostet Zeit, Geld und Kommunikation.
</t>
  </si>
  <si>
    <t>Das Update ist nach 5 Minuten fertig und freigegeben.</t>
  </si>
  <si>
    <t>76 € für jedes Update</t>
  </si>
  <si>
    <t>Ein Update kostet Dich nur 5 € statt 50 €. </t>
  </si>
  <si>
    <t xml:space="preserve">Wie viel Updates führst Du pro Jahr durch? </t>
  </si>
  <si>
    <t>Dauer Update durch Deine IT Experten (Stunden)</t>
  </si>
  <si>
    <t>Dauer Update mit GIRI</t>
  </si>
  <si>
    <t xml:space="preserve">Dauer Update durch Meister in Kooperation mit IT Experten (Stunden) </t>
  </si>
  <si>
    <t>Kosten pro Update</t>
  </si>
  <si>
    <t>Kosten pro Update mit GIRI</t>
  </si>
  <si>
    <t>Summe Kosten für jährliche Updates</t>
  </si>
  <si>
    <t>Summe Kosten für jährliche Updates mit GIRI</t>
  </si>
  <si>
    <t>Summe der Einsparungen mit GIRI in Schritt 3</t>
  </si>
  <si>
    <t>GIRI PRICE</t>
  </si>
  <si>
    <t>ROI CALCULATOR</t>
  </si>
  <si>
    <t>Month</t>
  </si>
  <si>
    <t>GIRI COSTS</t>
  </si>
  <si>
    <t>SAVINGS WITH GIRI</t>
  </si>
  <si>
    <t>NET SAVINGS</t>
  </si>
  <si>
    <t>Essential</t>
  </si>
  <si>
    <t>Year 0</t>
  </si>
  <si>
    <t>Digitalization</t>
  </si>
  <si>
    <t>Year 1</t>
  </si>
  <si>
    <t>Professional</t>
  </si>
  <si>
    <t>Year 2</t>
  </si>
  <si>
    <t>Enterprise</t>
  </si>
  <si>
    <t>Year 3</t>
  </si>
  <si>
    <t>Year</t>
  </si>
  <si>
    <t>Year 4</t>
  </si>
  <si>
    <t>Year 5</t>
  </si>
  <si>
    <t>Year 6</t>
  </si>
  <si>
    <t>Year 7</t>
  </si>
  <si>
    <t>Year 8</t>
  </si>
  <si>
    <t>Year 9</t>
  </si>
  <si>
    <t>Year 10</t>
  </si>
  <si>
    <t>IRR =</t>
  </si>
  <si>
    <r>
      <rPr>
        <rFont val="Arial"/>
        <color rgb="FF0000FF"/>
        <sz val="10.0"/>
        <u/>
      </rPr>
      <t>https://home.kpmg/de/en/home/insights/2022/10/cost-of-capital-study-2022.html</t>
    </r>
  </si>
  <si>
    <t>Mehr erfahren</t>
  </si>
  <si>
    <r>
      <rPr>
        <rFont val="Arial"/>
        <color rgb="FF0000FF"/>
        <sz val="13.0"/>
        <u/>
      </rPr>
      <t>https://www.ar-giri.com/</t>
    </r>
  </si>
  <si>
    <t>Kundenbeispiele</t>
  </si>
  <si>
    <r>
      <rPr>
        <rFont val="Arial"/>
        <color rgb="FF0000FF"/>
        <sz val="13.0"/>
        <u/>
      </rPr>
      <t>https://www.ar-giri.com/kundenbeispiele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</si>
</sst>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€-2]&quot; &quot;#,##0"/>
    <numFmt numFmtId="165" formatCode="&quot;€&quot;#,##0&quot; &quot;;&quot;(€&quot;#,##0);&quot; &quot;"/>
  </numFmts>
  <fonts count="32">
    <font>
      <sz val="10.0"/>
      <color rgb="FF000000"/>
      <name val="Arial"/>
      <scheme val="minor"/>
    </font>
    <font>
      <sz val="10.0"/>
      <color rgb="FF000000"/>
      <name val="Arial"/>
    </font>
    <font>
      <b/>
      <sz val="13.0"/>
      <color rgb="FF000000"/>
      <name val="Arial"/>
    </font>
    <font>
      <u/>
      <sz val="13.0"/>
      <color rgb="FF000000"/>
      <name val="Arial"/>
    </font>
    <font>
      <sz val="13.0"/>
      <color rgb="FF000000"/>
      <name val="Arial"/>
    </font>
    <font>
      <sz val="36.0"/>
      <color rgb="FFFFFFFF"/>
      <name val="Arial"/>
    </font>
    <font/>
    <font>
      <b/>
      <sz val="24.0"/>
      <color rgb="FFFFFFFF"/>
      <name val="Arial"/>
    </font>
    <font>
      <sz val="36.0"/>
      <color rgb="FFC600FF"/>
      <name val="Arial"/>
    </font>
    <font>
      <sz val="22.0"/>
      <color rgb="FF000000"/>
      <name val="Arial"/>
    </font>
    <font>
      <b/>
      <sz val="16.0"/>
      <color rgb="FF4EAD5B"/>
      <name val="Arial"/>
    </font>
    <font>
      <b/>
      <sz val="26.0"/>
      <color rgb="FF4EAD5B"/>
      <name val="Arial"/>
    </font>
    <font>
      <b/>
      <sz val="16.0"/>
      <color rgb="FF00B050"/>
      <name val="Arial"/>
    </font>
    <font>
      <b/>
      <sz val="26.0"/>
      <color rgb="FF00B050"/>
      <name val="Arial"/>
    </font>
    <font>
      <sz val="13.0"/>
      <color rgb="FFFFFFFF"/>
      <name val="Arial"/>
    </font>
    <font>
      <b/>
      <sz val="48.0"/>
      <color rgb="FF00B050"/>
      <name val="Arial"/>
    </font>
    <font>
      <b/>
      <sz val="61.0"/>
      <color rgb="FF000000"/>
      <name val="Arial"/>
    </font>
    <font>
      <b/>
      <sz val="13.0"/>
      <color rgb="FFFF0000"/>
      <name val="Arial"/>
    </font>
    <font>
      <b/>
      <sz val="13.0"/>
      <color rgb="FF00B050"/>
      <name val="Arial"/>
    </font>
    <font>
      <sz val="10.0"/>
      <color rgb="FFFFFFFF"/>
      <name val="Arial"/>
    </font>
    <font>
      <b/>
      <sz val="13.0"/>
      <color rgb="FFFFFFFF"/>
      <name val="Arial"/>
    </font>
    <font>
      <sz val="13.0"/>
      <color rgb="FFFF0000"/>
      <name val="Arial"/>
    </font>
    <font>
      <sz val="13.0"/>
      <color rgb="FF00B050"/>
      <name val="Arial"/>
    </font>
    <font>
      <b/>
      <sz val="18.0"/>
      <color rgb="FF000000"/>
      <name val="Arial"/>
    </font>
    <font>
      <b/>
      <sz val="13.0"/>
      <color rgb="FF4EAD5B"/>
      <name val="Arial"/>
    </font>
    <font>
      <sz val="13.0"/>
      <color rgb="FFEE210C"/>
      <name val="Arial"/>
    </font>
    <font>
      <b/>
      <sz val="18.0"/>
      <color rgb="FF082837"/>
      <name val="Arial"/>
    </font>
    <font>
      <b/>
      <sz val="18.0"/>
      <color rgb="FFFFFFFF"/>
      <name val="Arial"/>
    </font>
    <font>
      <b/>
      <sz val="22.0"/>
      <color rgb="FF000000"/>
      <name val="Arial"/>
    </font>
    <font>
      <b/>
      <sz val="36.0"/>
      <color rgb="FF000000"/>
      <name val="Arial"/>
    </font>
    <font>
      <u/>
      <sz val="10.0"/>
      <color rgb="FF000000"/>
      <name val="Arial"/>
    </font>
    <font>
      <u/>
      <sz val="13.0"/>
      <color rgb="FF000000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00B0F0"/>
        <bgColor rgb="FF00B0F0"/>
      </patternFill>
    </fill>
    <fill>
      <patternFill patternType="solid">
        <fgColor rgb="FFA1FB4E"/>
        <bgColor rgb="FFA1FB4E"/>
      </patternFill>
    </fill>
    <fill>
      <patternFill patternType="solid">
        <fgColor rgb="FF7FD8F6"/>
        <bgColor rgb="FF7FD8F6"/>
      </patternFill>
    </fill>
    <fill>
      <patternFill patternType="solid">
        <fgColor rgb="FF80D7F7"/>
        <bgColor rgb="FF80D7F7"/>
      </patternFill>
    </fill>
    <fill>
      <patternFill patternType="solid">
        <fgColor rgb="FF56FF00"/>
        <bgColor rgb="FF56FF00"/>
      </patternFill>
    </fill>
    <fill>
      <patternFill patternType="solid">
        <fgColor rgb="FFC7EDFB"/>
        <bgColor rgb="FFC7EDFB"/>
      </patternFill>
    </fill>
    <fill>
      <patternFill patternType="solid">
        <fgColor rgb="FF8AFB4D"/>
        <bgColor rgb="FF8AFB4D"/>
      </patternFill>
    </fill>
  </fills>
  <borders count="101">
    <border/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/>
    </border>
    <border>
      <left/>
      <right/>
      <top style="thin">
        <color rgb="FFAAAAAA"/>
      </top>
      <bottom/>
    </border>
    <border>
      <left/>
      <right style="thin">
        <color rgb="FFAAAAAA"/>
      </right>
      <top style="thin">
        <color rgb="FFAAAAAA"/>
      </top>
      <bottom/>
    </border>
    <border>
      <left style="thin">
        <color rgb="FFAAAAAA"/>
      </left>
      <right/>
      <top/>
      <bottom/>
    </border>
    <border>
      <left/>
      <right/>
      <top/>
      <bottom/>
    </border>
    <border>
      <left/>
      <right style="thin">
        <color rgb="FFAAAAAA"/>
      </right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hair">
        <color rgb="FF000000"/>
      </bottom>
    </border>
    <border>
      <left/>
      <top/>
      <bottom style="hair">
        <color rgb="FF000000"/>
      </bottom>
    </border>
    <border>
      <top/>
      <bottom style="hair">
        <color rgb="FF000000"/>
      </bottom>
    </border>
    <border>
      <right style="medium">
        <color rgb="FF000000"/>
      </right>
      <top/>
      <bottom style="hair">
        <color rgb="FF000000"/>
      </bottom>
    </border>
    <border>
      <left style="medium">
        <color rgb="FF000000"/>
      </left>
      <top style="hair">
        <color rgb="FF000000"/>
      </top>
      <bottom/>
    </border>
    <border>
      <top style="hair">
        <color rgb="FF000000"/>
      </top>
      <bottom/>
    </border>
    <border>
      <right style="medium">
        <color rgb="FF000000"/>
      </right>
      <top style="hair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AAAAAA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ck">
        <color rgb="FF000000"/>
      </right>
      <top/>
      <bottom/>
    </border>
    <border>
      <left style="thick">
        <color rgb="FF000000"/>
      </left>
      <right style="thin">
        <color rgb="FF000000"/>
      </right>
      <top style="medium">
        <color rgb="FFAAAAAA"/>
      </top>
      <bottom style="medium">
        <color rgb="FFAAAAAA"/>
      </bottom>
    </border>
    <border>
      <left/>
      <right/>
      <top style="medium">
        <color rgb="FFAAAAAA"/>
      </top>
      <bottom/>
    </border>
    <border>
      <right style="hair">
        <color rgb="FFFFFFFF"/>
      </right>
      <top/>
      <bottom style="medium">
        <color rgb="FF000000"/>
      </bottom>
    </border>
    <border>
      <left style="hair">
        <color rgb="FFFFFFFF"/>
      </left>
      <top/>
      <bottom style="medium">
        <color rgb="FF000000"/>
      </bottom>
    </border>
    <border>
      <right/>
      <top/>
      <bottom style="medium">
        <color rgb="FF000000"/>
      </bottom>
    </border>
    <border>
      <left/>
      <right style="medium">
        <color rgb="FF000000"/>
      </right>
      <top/>
      <bottom style="thin">
        <color rgb="FFFFFFFF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FFFFFF"/>
      </top>
      <bottom style="thin">
        <color rgb="FFFFFFFF"/>
      </bottom>
    </border>
    <border>
      <left style="medium">
        <color rgb="FF000000"/>
      </left>
      <top style="medium">
        <color rgb="FF000000"/>
      </top>
      <bottom style="thick">
        <color rgb="FF000000"/>
      </bottom>
    </border>
    <border>
      <right style="hair">
        <color rgb="FF000000"/>
      </right>
      <top style="medium">
        <color rgb="FF000000"/>
      </top>
      <bottom style="thick">
        <color rgb="FF000000"/>
      </bottom>
    </border>
    <border>
      <left style="hair">
        <color rgb="FF000000"/>
      </left>
      <top style="medium">
        <color rgb="FF000000"/>
      </top>
      <bottom style="thick">
        <color rgb="FF000000"/>
      </bottom>
    </border>
    <border>
      <right style="medium">
        <color rgb="FF000000"/>
      </right>
      <top style="medium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FFFFFF"/>
      </top>
      <bottom/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/>
      <top/>
      <bottom/>
    </border>
    <border>
      <left style="medium">
        <color rgb="FF000000"/>
      </left>
      <top style="thick">
        <color rgb="FF000000"/>
      </top>
      <bottom style="medium">
        <color rgb="FF000000"/>
      </bottom>
    </border>
    <border>
      <top style="thick">
        <color rgb="FF000000"/>
      </top>
      <bottom style="medium">
        <color rgb="FF000000"/>
      </bottom>
    </border>
    <border>
      <right style="medium">
        <color rgb="FF000000"/>
      </right>
      <top style="thick">
        <color rgb="FF000000"/>
      </top>
      <bottom style="medium">
        <color rgb="FF000000"/>
      </bottom>
    </border>
    <border>
      <left/>
      <right style="medium">
        <color rgb="FF000000"/>
      </right>
      <top/>
    </border>
    <border>
      <left/>
      <right style="medium">
        <color rgb="FF000000"/>
      </right>
    </border>
    <border>
      <top style="medium">
        <color rgb="FF000000"/>
      </top>
      <bottom style="medium">
        <color rgb="FF000000"/>
      </bottom>
    </border>
    <border>
      <left/>
      <right style="medium">
        <color rgb="FF000000"/>
      </right>
      <bottom/>
    </border>
    <border>
      <left/>
      <right style="medium">
        <color rgb="FF000000"/>
      </right>
      <top/>
      <bottom style="medium">
        <color rgb="FFFFFFFF"/>
      </bottom>
    </border>
    <border>
      <left/>
      <right style="medium">
        <color rgb="FF000000"/>
      </right>
      <top style="medium">
        <color rgb="FFFFFFFF"/>
      </top>
      <bottom style="medium">
        <color rgb="FFFFFFFF"/>
      </bottom>
    </border>
    <border>
      <top style="medium">
        <color rgb="FF000000"/>
      </top>
      <bottom style="thick">
        <color rgb="FF000000"/>
      </bottom>
    </border>
    <border>
      <left/>
      <right style="thick">
        <color rgb="FF000000"/>
      </right>
      <top style="medium">
        <color rgb="FFFFFFFF"/>
      </top>
      <bottom/>
    </border>
    <border>
      <left/>
      <right/>
      <top/>
    </border>
    <border>
      <left/>
      <right/>
    </border>
    <border>
      <left/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/>
    </border>
    <border>
      <left/>
      <right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AAAAAA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FFFFFF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 style="medium">
        <color rgb="FF000000"/>
      </left>
      <right style="thick">
        <color rgb="FF000000"/>
      </right>
      <top style="medium">
        <color rgb="FFFFFFFF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FFFFFF"/>
      </bottom>
    </border>
    <border>
      <left style="medium">
        <color rgb="FF000000"/>
      </left>
      <right style="medium">
        <color rgb="FF000000"/>
      </right>
      <top style="medium">
        <color rgb="FFFFFFFF"/>
      </top>
    </border>
    <border>
      <left style="medium">
        <color rgb="FF000000"/>
      </left>
      <right style="medium">
        <color rgb="FF000000"/>
      </right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AAAAAA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0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top"/>
    </xf>
    <xf borderId="2" fillId="2" fontId="1" numFmtId="0" xfId="0" applyAlignment="1" applyBorder="1" applyFont="1">
      <alignment vertical="top"/>
    </xf>
    <xf borderId="2" fillId="2" fontId="2" numFmtId="49" xfId="0" applyAlignment="1" applyBorder="1" applyFont="1" applyNumberFormat="1">
      <alignment horizontal="center" vertical="center"/>
    </xf>
    <xf borderId="2" fillId="2" fontId="3" numFmtId="49" xfId="0" applyAlignment="1" applyBorder="1" applyFont="1" applyNumberFormat="1">
      <alignment horizontal="left" vertical="center"/>
    </xf>
    <xf borderId="2" fillId="2" fontId="4" numFmtId="0" xfId="0" applyAlignment="1" applyBorder="1" applyFont="1">
      <alignment horizontal="center" vertical="center"/>
    </xf>
    <xf borderId="3" fillId="2" fontId="1" numFmtId="0" xfId="0" applyAlignment="1" applyBorder="1" applyFont="1">
      <alignment vertical="top"/>
    </xf>
    <xf borderId="0" fillId="0" fontId="1" numFmtId="0" xfId="0" applyAlignment="1" applyFont="1">
      <alignment vertical="bottom"/>
    </xf>
    <xf borderId="4" fillId="2" fontId="1" numFmtId="0" xfId="0" applyAlignment="1" applyBorder="1" applyFont="1">
      <alignment vertical="top"/>
    </xf>
    <xf borderId="5" fillId="2" fontId="1" numFmtId="0" xfId="0" applyAlignment="1" applyBorder="1" applyFont="1">
      <alignment vertical="top"/>
    </xf>
    <xf borderId="5" fillId="2" fontId="2" numFmtId="0" xfId="0" applyAlignment="1" applyBorder="1" applyFont="1">
      <alignment horizontal="center" vertical="center"/>
    </xf>
    <xf borderId="5" fillId="2" fontId="4" numFmtId="0" xfId="0" applyAlignment="1" applyBorder="1" applyFont="1">
      <alignment horizontal="left" vertical="center"/>
    </xf>
    <xf borderId="5" fillId="2" fontId="4" numFmtId="0" xfId="0" applyAlignment="1" applyBorder="1" applyFont="1">
      <alignment horizontal="center" vertical="center"/>
    </xf>
    <xf borderId="6" fillId="2" fontId="1" numFmtId="0" xfId="0" applyAlignment="1" applyBorder="1" applyFont="1">
      <alignment vertical="top"/>
    </xf>
    <xf borderId="7" fillId="2" fontId="1" numFmtId="0" xfId="0" applyAlignment="1" applyBorder="1" applyFont="1">
      <alignment vertical="top"/>
    </xf>
    <xf borderId="8" fillId="2" fontId="1" numFmtId="0" xfId="0" applyAlignment="1" applyBorder="1" applyFont="1">
      <alignment vertical="top"/>
    </xf>
    <xf borderId="8" fillId="2" fontId="2" numFmtId="0" xfId="0" applyAlignment="1" applyBorder="1" applyFont="1">
      <alignment horizontal="center" vertical="center"/>
    </xf>
    <xf borderId="8" fillId="2" fontId="4" numFmtId="0" xfId="0" applyAlignment="1" applyBorder="1" applyFont="1">
      <alignment horizontal="left" vertical="center"/>
    </xf>
    <xf borderId="8" fillId="2" fontId="4" numFmtId="0" xfId="0" applyAlignment="1" applyBorder="1" applyFont="1">
      <alignment horizontal="center" vertical="center"/>
    </xf>
    <xf borderId="9" fillId="2" fontId="1" numFmtId="0" xfId="0" applyAlignment="1" applyBorder="1" applyFont="1">
      <alignment vertical="top"/>
    </xf>
    <xf borderId="10" fillId="3" fontId="5" numFmtId="49" xfId="0" applyAlignment="1" applyBorder="1" applyFill="1" applyFont="1" applyNumberFormat="1">
      <alignment horizontal="center" shrinkToFit="0" vertical="top" wrapText="1"/>
    </xf>
    <xf borderId="11" fillId="0" fontId="6" numFmtId="0" xfId="0" applyBorder="1" applyFont="1"/>
    <xf borderId="12" fillId="0" fontId="6" numFmtId="0" xfId="0" applyBorder="1" applyFont="1"/>
    <xf borderId="8" fillId="2" fontId="4" numFmtId="0" xfId="0" applyAlignment="1" applyBorder="1" applyFont="1">
      <alignment horizontal="center" vertical="top"/>
    </xf>
    <xf borderId="10" fillId="4" fontId="7" numFmtId="49" xfId="0" applyAlignment="1" applyBorder="1" applyFill="1" applyFont="1" applyNumberFormat="1">
      <alignment horizontal="center" vertical="center"/>
    </xf>
    <xf borderId="10" fillId="2" fontId="2" numFmtId="0" xfId="0" applyAlignment="1" applyBorder="1" applyFont="1">
      <alignment horizontal="center" vertical="center"/>
    </xf>
    <xf borderId="10" fillId="3" fontId="8" numFmtId="49" xfId="0" applyAlignment="1" applyBorder="1" applyFont="1" applyNumberFormat="1">
      <alignment horizontal="center" shrinkToFit="0" vertical="top" wrapText="1"/>
    </xf>
    <xf borderId="13" fillId="2" fontId="1" numFmtId="0" xfId="0" applyAlignment="1" applyBorder="1" applyFont="1">
      <alignment vertical="top"/>
    </xf>
    <xf borderId="14" fillId="2" fontId="1" numFmtId="0" xfId="0" applyAlignment="1" applyBorder="1" applyFont="1">
      <alignment vertical="top"/>
    </xf>
    <xf borderId="15" fillId="2" fontId="9" numFmtId="49" xfId="0" applyAlignment="1" applyBorder="1" applyFont="1" applyNumberFormat="1">
      <alignment horizontal="left" shrinkToFit="0" vertical="center" wrapText="1"/>
    </xf>
    <xf borderId="16" fillId="0" fontId="6" numFmtId="0" xfId="0" applyBorder="1" applyFont="1"/>
    <xf borderId="17" fillId="0" fontId="6" numFmtId="0" xfId="0" applyBorder="1" applyFont="1"/>
    <xf borderId="18" fillId="2" fontId="1" numFmtId="0" xfId="0" applyAlignment="1" applyBorder="1" applyFont="1">
      <alignment vertical="top"/>
    </xf>
    <xf borderId="19" fillId="2" fontId="10" numFmtId="49" xfId="0" applyAlignment="1" applyBorder="1" applyFont="1" applyNumberFormat="1">
      <alignment horizontal="center" shrinkToFit="0" vertical="center" wrapText="1"/>
    </xf>
    <xf borderId="20" fillId="2" fontId="11" numFmtId="164" xfId="0" applyAlignment="1" applyBorder="1" applyFont="1" applyNumberFormat="1">
      <alignment horizontal="center" vertical="center"/>
    </xf>
    <xf borderId="21" fillId="0" fontId="6" numFmtId="0" xfId="0" applyBorder="1" applyFont="1"/>
    <xf borderId="22" fillId="0" fontId="6" numFmtId="0" xfId="0" applyBorder="1" applyFont="1"/>
    <xf borderId="23" fillId="2" fontId="9" numFmtId="49" xfId="0" applyAlignment="1" applyBorder="1" applyFont="1" applyNumberFormat="1">
      <alignment horizontal="left" shrinkToFit="0" vertical="center" wrapText="1"/>
    </xf>
    <xf borderId="24" fillId="0" fontId="6" numFmtId="0" xfId="0" applyBorder="1" applyFont="1"/>
    <xf borderId="25" fillId="0" fontId="6" numFmtId="0" xfId="0" applyBorder="1" applyFont="1"/>
    <xf borderId="19" fillId="2" fontId="12" numFmtId="49" xfId="0" applyAlignment="1" applyBorder="1" applyFont="1" applyNumberFormat="1">
      <alignment horizontal="center" shrinkToFit="0" vertical="center" wrapText="1"/>
    </xf>
    <xf borderId="20" fillId="2" fontId="13" numFmtId="164" xfId="0" applyAlignment="1" applyBorder="1" applyFont="1" applyNumberFormat="1">
      <alignment horizontal="center" vertical="center"/>
    </xf>
    <xf borderId="14" fillId="2" fontId="14" numFmtId="0" xfId="0" applyAlignment="1" applyBorder="1" applyFont="1">
      <alignment horizontal="center" shrinkToFit="0" vertical="center" wrapText="1"/>
    </xf>
    <xf borderId="8" fillId="2" fontId="15" numFmtId="164" xfId="0" applyAlignment="1" applyBorder="1" applyFont="1" applyNumberFormat="1">
      <alignment horizontal="center" shrinkToFit="0" vertical="top" wrapText="1"/>
    </xf>
    <xf borderId="26" fillId="2" fontId="12" numFmtId="49" xfId="0" applyAlignment="1" applyBorder="1" applyFont="1" applyNumberFormat="1">
      <alignment horizontal="center" shrinkToFit="0" vertical="center" wrapText="1"/>
    </xf>
    <xf borderId="27" fillId="2" fontId="13" numFmtId="164" xfId="0" applyAlignment="1" applyBorder="1" applyFont="1" applyNumberFormat="1">
      <alignment horizontal="center" vertical="center"/>
    </xf>
    <xf borderId="28" fillId="0" fontId="6" numFmtId="0" xfId="0" applyBorder="1" applyFont="1"/>
    <xf borderId="29" fillId="0" fontId="6" numFmtId="0" xfId="0" applyBorder="1" applyFont="1"/>
    <xf borderId="8" fillId="2" fontId="14" numFmtId="0" xfId="0" applyAlignment="1" applyBorder="1" applyFont="1">
      <alignment horizontal="center" shrinkToFit="0" vertical="center" wrapText="1"/>
    </xf>
    <xf borderId="30" fillId="2" fontId="1" numFmtId="0" xfId="0" applyAlignment="1" applyBorder="1" applyFont="1">
      <alignment vertical="top"/>
    </xf>
    <xf borderId="31" fillId="3" fontId="8" numFmtId="49" xfId="0" applyAlignment="1" applyBorder="1" applyFont="1" applyNumberFormat="1">
      <alignment horizontal="center" shrinkToFit="0" vertical="top" wrapText="1"/>
    </xf>
    <xf borderId="32" fillId="0" fontId="6" numFmtId="0" xfId="0" applyBorder="1" applyFont="1"/>
    <xf borderId="33" fillId="5" fontId="16" numFmtId="164" xfId="0" applyAlignment="1" applyBorder="1" applyFill="1" applyFont="1" applyNumberFormat="1">
      <alignment horizontal="center" shrinkToFit="0" vertical="center" wrapText="1"/>
    </xf>
    <xf borderId="30" fillId="2" fontId="15" numFmtId="164" xfId="0" applyAlignment="1" applyBorder="1" applyFont="1" applyNumberFormat="1">
      <alignment horizontal="center" shrinkToFit="0" vertical="top" wrapText="1"/>
    </xf>
    <xf borderId="34" fillId="2" fontId="4" numFmtId="164" xfId="0" applyAlignment="1" applyBorder="1" applyFont="1" applyNumberFormat="1">
      <alignment horizontal="center" vertical="center"/>
    </xf>
    <xf borderId="34" fillId="2" fontId="17" numFmtId="164" xfId="0" applyAlignment="1" applyBorder="1" applyFont="1" applyNumberFormat="1">
      <alignment horizontal="center" vertical="center"/>
    </xf>
    <xf borderId="34" fillId="2" fontId="1" numFmtId="0" xfId="0" applyAlignment="1" applyBorder="1" applyFont="1">
      <alignment vertical="top"/>
    </xf>
    <xf borderId="35" fillId="2" fontId="14" numFmtId="0" xfId="0" applyAlignment="1" applyBorder="1" applyFont="1">
      <alignment horizontal="center" shrinkToFit="0" vertical="center" wrapText="1"/>
    </xf>
    <xf borderId="36" fillId="4" fontId="2" numFmtId="49" xfId="0" applyAlignment="1" applyBorder="1" applyFont="1" applyNumberFormat="1">
      <alignment horizontal="center" shrinkToFit="0" vertical="center" wrapText="1"/>
    </xf>
    <xf borderId="37" fillId="0" fontId="6" numFmtId="0" xfId="0" applyBorder="1" applyFont="1"/>
    <xf borderId="36" fillId="2" fontId="17" numFmtId="49" xfId="0" applyAlignment="1" applyBorder="1" applyFont="1" applyNumberFormat="1">
      <alignment horizontal="center" shrinkToFit="0" vertical="center" wrapText="1"/>
    </xf>
    <xf borderId="36" fillId="2" fontId="18" numFmtId="49" xfId="0" applyAlignment="1" applyBorder="1" applyFont="1" applyNumberFormat="1">
      <alignment horizontal="center" shrinkToFit="0" vertical="center" wrapText="1"/>
    </xf>
    <xf borderId="38" fillId="2" fontId="1" numFmtId="0" xfId="0" applyAlignment="1" applyBorder="1" applyFont="1">
      <alignment vertical="top"/>
    </xf>
    <xf borderId="39" fillId="2" fontId="4" numFmtId="164" xfId="0" applyAlignment="1" applyBorder="1" applyFont="1" applyNumberFormat="1">
      <alignment horizontal="center" vertical="center"/>
    </xf>
    <xf borderId="39" fillId="2" fontId="17" numFmtId="164" xfId="0" applyAlignment="1" applyBorder="1" applyFont="1" applyNumberFormat="1">
      <alignment horizontal="center" vertical="center"/>
    </xf>
    <xf borderId="39" fillId="2" fontId="1" numFmtId="0" xfId="0" applyAlignment="1" applyBorder="1" applyFont="1">
      <alignment vertical="top"/>
    </xf>
    <xf borderId="10" fillId="3" fontId="5" numFmtId="49" xfId="0" applyAlignment="1" applyBorder="1" applyFont="1" applyNumberFormat="1">
      <alignment horizontal="center" shrinkToFit="0" vertical="center" wrapText="1"/>
    </xf>
    <xf borderId="34" fillId="2" fontId="4" numFmtId="0" xfId="0" applyAlignment="1" applyBorder="1" applyFont="1">
      <alignment horizontal="right" vertical="top"/>
    </xf>
    <xf borderId="34" fillId="2" fontId="4" numFmtId="0" xfId="0" applyAlignment="1" applyBorder="1" applyFont="1">
      <alignment horizontal="left" vertical="top"/>
    </xf>
    <xf borderId="40" fillId="2" fontId="1" numFmtId="0" xfId="0" applyAlignment="1" applyBorder="1" applyFont="1">
      <alignment vertical="top"/>
    </xf>
    <xf borderId="41" fillId="4" fontId="4" numFmtId="9" xfId="0" applyAlignment="1" applyBorder="1" applyFont="1" applyNumberFormat="1">
      <alignment horizontal="center" vertical="top"/>
    </xf>
    <xf borderId="41" fillId="2" fontId="1" numFmtId="0" xfId="0" applyAlignment="1" applyBorder="1" applyFont="1">
      <alignment vertical="top"/>
    </xf>
    <xf borderId="41" fillId="4" fontId="4" numFmtId="0" xfId="0" applyAlignment="1" applyBorder="1" applyFont="1">
      <alignment horizontal="center" vertical="top"/>
    </xf>
    <xf borderId="42" fillId="2" fontId="1" numFmtId="0" xfId="0" applyAlignment="1" applyBorder="1" applyFont="1">
      <alignment vertical="top"/>
    </xf>
    <xf borderId="43" fillId="2" fontId="4" numFmtId="49" xfId="0" applyAlignment="1" applyBorder="1" applyFont="1" applyNumberFormat="1">
      <alignment horizontal="center" shrinkToFit="0" vertical="center" wrapText="1"/>
    </xf>
    <xf borderId="44" fillId="2" fontId="4" numFmtId="49" xfId="0" applyAlignment="1" applyBorder="1" applyFont="1" applyNumberFormat="1">
      <alignment horizontal="center" shrinkToFit="0" vertical="center" wrapText="1"/>
    </xf>
    <xf borderId="45" fillId="2" fontId="1" numFmtId="0" xfId="0" applyAlignment="1" applyBorder="1" applyFont="1">
      <alignment vertical="top"/>
    </xf>
    <xf borderId="46" fillId="3" fontId="14" numFmtId="49" xfId="0" applyAlignment="1" applyBorder="1" applyFont="1" applyNumberFormat="1">
      <alignment horizontal="center" shrinkToFit="0" vertical="center" wrapText="1"/>
    </xf>
    <xf borderId="43" fillId="4" fontId="4" numFmtId="164" xfId="0" applyAlignment="1" applyBorder="1" applyFont="1" applyNumberFormat="1">
      <alignment horizontal="center" vertical="center"/>
    </xf>
    <xf borderId="43" fillId="2" fontId="4" numFmtId="164" xfId="0" applyAlignment="1" applyBorder="1" applyFont="1" applyNumberFormat="1">
      <alignment horizontal="center" vertical="center"/>
    </xf>
    <xf borderId="43" fillId="2" fontId="17" numFmtId="164" xfId="0" applyAlignment="1" applyBorder="1" applyFont="1" applyNumberFormat="1">
      <alignment horizontal="center" vertical="center"/>
    </xf>
    <xf borderId="46" fillId="3" fontId="19" numFmtId="49" xfId="0" applyAlignment="1" applyBorder="1" applyFont="1" applyNumberFormat="1">
      <alignment horizontal="center" shrinkToFit="0" vertical="center" wrapText="1"/>
    </xf>
    <xf borderId="47" fillId="2" fontId="1" numFmtId="0" xfId="0" applyAlignment="1" applyBorder="1" applyFont="1">
      <alignment vertical="top"/>
    </xf>
    <xf borderId="10" fillId="3" fontId="8" numFmtId="49" xfId="0" applyAlignment="1" applyBorder="1" applyFont="1" applyNumberFormat="1">
      <alignment horizontal="left" vertical="top"/>
    </xf>
    <xf borderId="27" fillId="3" fontId="20" numFmtId="49" xfId="0" applyAlignment="1" applyBorder="1" applyFont="1" applyNumberFormat="1">
      <alignment horizontal="center" shrinkToFit="0" vertical="top" wrapText="1"/>
    </xf>
    <xf borderId="48" fillId="0" fontId="6" numFmtId="0" xfId="0" applyBorder="1" applyFont="1"/>
    <xf borderId="49" fillId="3" fontId="20" numFmtId="49" xfId="0" applyAlignment="1" applyBorder="1" applyFont="1" applyNumberFormat="1">
      <alignment horizontal="center" shrinkToFit="0" vertical="top" wrapText="1"/>
    </xf>
    <xf borderId="50" fillId="0" fontId="6" numFmtId="0" xfId="0" applyBorder="1" applyFont="1"/>
    <xf borderId="7" fillId="2" fontId="14" numFmtId="49" xfId="0" applyAlignment="1" applyBorder="1" applyFont="1" applyNumberFormat="1">
      <alignment vertical="top"/>
    </xf>
    <xf borderId="51" fillId="3" fontId="14" numFmtId="49" xfId="0" applyAlignment="1" applyBorder="1" applyFont="1" applyNumberFormat="1">
      <alignment horizontal="center" shrinkToFit="0" vertical="center" wrapText="1"/>
    </xf>
    <xf borderId="52" fillId="2" fontId="4" numFmtId="49" xfId="0" applyAlignment="1" applyBorder="1" applyFont="1" applyNumberFormat="1">
      <alignment horizontal="center" shrinkToFit="0" vertical="center" wrapText="1"/>
    </xf>
    <xf borderId="53" fillId="0" fontId="6" numFmtId="0" xfId="0" applyBorder="1" applyFont="1"/>
    <xf borderId="54" fillId="2" fontId="4" numFmtId="49" xfId="0" applyAlignment="1" applyBorder="1" applyFont="1" applyNumberFormat="1">
      <alignment horizontal="center" shrinkToFit="0" vertical="center" wrapText="1"/>
    </xf>
    <xf borderId="55" fillId="0" fontId="6" numFmtId="0" xfId="0" applyBorder="1" applyFont="1"/>
    <xf borderId="56" fillId="3" fontId="14" numFmtId="49" xfId="0" applyAlignment="1" applyBorder="1" applyFont="1" applyNumberFormat="1">
      <alignment horizontal="center" shrinkToFit="0" vertical="center" wrapText="1"/>
    </xf>
    <xf borderId="7" fillId="2" fontId="14" numFmtId="49" xfId="0" applyAlignment="1" applyBorder="1" applyFont="1" applyNumberFormat="1">
      <alignment shrinkToFit="0" vertical="top" wrapText="1"/>
    </xf>
    <xf borderId="57" fillId="2" fontId="4" numFmtId="49" xfId="0" applyAlignment="1" applyBorder="1" applyFont="1" applyNumberFormat="1">
      <alignment horizontal="center" shrinkToFit="0" vertical="center" wrapText="1"/>
    </xf>
    <xf borderId="58" fillId="0" fontId="6" numFmtId="0" xfId="0" applyBorder="1" applyFont="1"/>
    <xf borderId="59" fillId="2" fontId="4" numFmtId="49" xfId="0" applyAlignment="1" applyBorder="1" applyFont="1" applyNumberFormat="1">
      <alignment horizontal="center" shrinkToFit="0" vertical="center" wrapText="1"/>
    </xf>
    <xf borderId="60" fillId="0" fontId="6" numFmtId="0" xfId="0" applyBorder="1" applyFont="1"/>
    <xf borderId="61" fillId="3" fontId="14" numFmtId="49" xfId="0" applyAlignment="1" applyBorder="1" applyFont="1" applyNumberFormat="1">
      <alignment horizontal="center" shrinkToFit="0" vertical="center" wrapText="1"/>
    </xf>
    <xf borderId="62" fillId="6" fontId="4" numFmtId="49" xfId="0" applyAlignment="1" applyBorder="1" applyFill="1" applyFont="1" applyNumberFormat="1">
      <alignment horizontal="center" shrinkToFit="0" vertical="center" wrapText="1"/>
    </xf>
    <xf borderId="63" fillId="0" fontId="6" numFmtId="0" xfId="0" applyBorder="1" applyFont="1"/>
    <xf borderId="64" fillId="0" fontId="6" numFmtId="0" xfId="0" applyBorder="1" applyFont="1"/>
    <xf borderId="65" fillId="2" fontId="1" numFmtId="0" xfId="0" applyAlignment="1" applyBorder="1" applyFont="1">
      <alignment vertical="top"/>
    </xf>
    <xf borderId="14" fillId="3" fontId="14" numFmtId="49" xfId="0" applyAlignment="1" applyBorder="1" applyFont="1" applyNumberFormat="1">
      <alignment horizontal="center" shrinkToFit="0" vertical="center" wrapText="1"/>
    </xf>
    <xf borderId="66" fillId="2" fontId="4" numFmtId="0" xfId="0" applyAlignment="1" applyBorder="1" applyFont="1">
      <alignment horizontal="center" shrinkToFit="0" vertical="center" wrapText="1"/>
    </xf>
    <xf borderId="67" fillId="0" fontId="6" numFmtId="0" xfId="0" applyBorder="1" applyFont="1"/>
    <xf borderId="68" fillId="0" fontId="6" numFmtId="0" xfId="0" applyBorder="1" applyFont="1"/>
    <xf borderId="15" fillId="7" fontId="4" numFmtId="49" xfId="0" applyAlignment="1" applyBorder="1" applyFill="1" applyFont="1" applyNumberFormat="1">
      <alignment horizontal="center" shrinkToFit="0" vertical="center" wrapText="1"/>
    </xf>
    <xf borderId="15" fillId="6" fontId="4" numFmtId="49" xfId="0" applyAlignment="1" applyBorder="1" applyFont="1" applyNumberFormat="1">
      <alignment horizontal="center" shrinkToFit="0" vertical="center" wrapText="1"/>
    </xf>
    <xf borderId="69" fillId="3" fontId="14" numFmtId="49" xfId="0" applyAlignment="1" applyBorder="1" applyFont="1" applyNumberFormat="1">
      <alignment horizontal="center" shrinkToFit="0" vertical="center" wrapText="1"/>
    </xf>
    <xf borderId="33" fillId="4" fontId="4" numFmtId="164" xfId="0" applyAlignment="1" applyBorder="1" applyFont="1" applyNumberFormat="1">
      <alignment horizontal="center" shrinkToFit="0" vertical="center" wrapText="1"/>
    </xf>
    <xf borderId="33" fillId="4" fontId="4" numFmtId="0" xfId="0" applyAlignment="1" applyBorder="1" applyFont="1">
      <alignment horizontal="center" shrinkToFit="0" vertical="center" wrapText="1"/>
    </xf>
    <xf borderId="33" fillId="4" fontId="4" numFmtId="9" xfId="0" applyAlignment="1" applyBorder="1" applyFont="1" applyNumberFormat="1">
      <alignment horizontal="center" shrinkToFit="0" vertical="center" wrapText="1"/>
    </xf>
    <xf borderId="70" fillId="0" fontId="6" numFmtId="0" xfId="0" applyBorder="1" applyFont="1"/>
    <xf borderId="52" fillId="2" fontId="4" numFmtId="0" xfId="0" applyAlignment="1" applyBorder="1" applyFont="1">
      <alignment horizontal="center" shrinkToFit="0" vertical="center" wrapText="1"/>
    </xf>
    <xf borderId="71" fillId="0" fontId="6" numFmtId="0" xfId="0" applyBorder="1" applyFont="1"/>
    <xf borderId="15" fillId="2" fontId="4" numFmtId="0" xfId="0" applyAlignment="1" applyBorder="1" applyFont="1">
      <alignment horizontal="center" shrinkToFit="0" vertical="center" wrapText="1"/>
    </xf>
    <xf borderId="31" fillId="2" fontId="4" numFmtId="49" xfId="0" applyAlignment="1" applyBorder="1" applyFont="1" applyNumberFormat="1">
      <alignment horizontal="center" shrinkToFit="0" vertical="center" wrapText="1"/>
    </xf>
    <xf borderId="10" fillId="2" fontId="4" numFmtId="49" xfId="0" applyAlignment="1" applyBorder="1" applyFont="1" applyNumberFormat="1">
      <alignment horizontal="center" shrinkToFit="0" vertical="center" wrapText="1"/>
    </xf>
    <xf borderId="18" fillId="2" fontId="1" numFmtId="0" xfId="0" applyAlignment="1" applyBorder="1" applyFont="1">
      <alignment vertical="center"/>
    </xf>
    <xf borderId="8" fillId="2" fontId="1" numFmtId="0" xfId="0" applyAlignment="1" applyBorder="1" applyFont="1">
      <alignment vertical="center"/>
    </xf>
    <xf borderId="14" fillId="2" fontId="1" numFmtId="0" xfId="0" applyAlignment="1" applyBorder="1" applyFont="1">
      <alignment vertical="center"/>
    </xf>
    <xf borderId="52" fillId="2" fontId="17" numFmtId="0" xfId="0" applyAlignment="1" applyBorder="1" applyFont="1">
      <alignment horizontal="center" shrinkToFit="0" vertical="top" wrapText="1"/>
    </xf>
    <xf borderId="15" fillId="2" fontId="17" numFmtId="164" xfId="0" applyAlignment="1" applyBorder="1" applyFont="1" applyNumberFormat="1">
      <alignment horizontal="center" shrinkToFit="0" vertical="top" wrapText="1"/>
    </xf>
    <xf borderId="15" fillId="2" fontId="1" numFmtId="0" xfId="0" applyAlignment="1" applyBorder="1" applyFont="1">
      <alignment vertical="top"/>
    </xf>
    <xf borderId="33" fillId="2" fontId="21" numFmtId="49" xfId="0" applyAlignment="1" applyBorder="1" applyFont="1" applyNumberFormat="1">
      <alignment horizontal="center" shrinkToFit="0" vertical="center" wrapText="1"/>
    </xf>
    <xf borderId="31" fillId="2" fontId="1" numFmtId="0" xfId="0" applyAlignment="1" applyBorder="1" applyFont="1">
      <alignment vertical="top"/>
    </xf>
    <xf borderId="31" fillId="2" fontId="22" numFmtId="164" xfId="0" applyAlignment="1" applyBorder="1" applyFont="1" applyNumberFormat="1">
      <alignment horizontal="center" vertical="top"/>
    </xf>
    <xf borderId="33" fillId="2" fontId="18" numFmtId="49" xfId="0" applyAlignment="1" applyBorder="1" applyFont="1" applyNumberFormat="1">
      <alignment horizontal="center" shrinkToFit="0" vertical="top" wrapText="1"/>
    </xf>
    <xf borderId="8" fillId="2" fontId="1" numFmtId="164" xfId="0" applyAlignment="1" applyBorder="1" applyFont="1" applyNumberFormat="1">
      <alignment vertical="top"/>
    </xf>
    <xf borderId="33" fillId="2" fontId="21" numFmtId="49" xfId="0" applyAlignment="1" applyBorder="1" applyFont="1" applyNumberFormat="1">
      <alignment horizontal="center" shrinkToFit="0" vertical="top" wrapText="1"/>
    </xf>
    <xf borderId="15" fillId="8" fontId="23" numFmtId="164" xfId="0" applyAlignment="1" applyBorder="1" applyFill="1" applyFont="1" applyNumberFormat="1">
      <alignment horizontal="center" shrinkToFit="0" vertical="center" wrapText="1"/>
    </xf>
    <xf borderId="72" fillId="0" fontId="6" numFmtId="0" xfId="0" applyBorder="1" applyFont="1"/>
    <xf borderId="33" fillId="8" fontId="23" numFmtId="49" xfId="0" applyAlignment="1" applyBorder="1" applyFont="1" applyNumberFormat="1">
      <alignment horizontal="center" shrinkToFit="0" vertical="center" wrapText="1"/>
    </xf>
    <xf borderId="8" fillId="3" fontId="8" numFmtId="49" xfId="0" applyAlignment="1" applyBorder="1" applyFont="1" applyNumberFormat="1">
      <alignment horizontal="left" vertical="top"/>
    </xf>
    <xf borderId="8" fillId="3" fontId="8" numFmtId="49" xfId="0" applyAlignment="1" applyBorder="1" applyFont="1" applyNumberFormat="1">
      <alignment horizontal="center" shrinkToFit="0" vertical="top" wrapText="1"/>
    </xf>
    <xf borderId="52" fillId="3" fontId="14" numFmtId="49" xfId="0" applyAlignment="1" applyBorder="1" applyFont="1" applyNumberFormat="1">
      <alignment horizontal="center" shrinkToFit="0" vertical="top" wrapText="1"/>
    </xf>
    <xf borderId="54" fillId="3" fontId="14" numFmtId="49" xfId="0" applyAlignment="1" applyBorder="1" applyFont="1" applyNumberFormat="1">
      <alignment horizontal="center" shrinkToFit="0" vertical="top" wrapText="1"/>
    </xf>
    <xf borderId="73" fillId="3" fontId="14" numFmtId="49" xfId="0" applyAlignment="1" applyBorder="1" applyFont="1" applyNumberFormat="1">
      <alignment horizontal="center" shrinkToFit="0" vertical="center" wrapText="1"/>
    </xf>
    <xf borderId="74" fillId="3" fontId="14" numFmtId="49" xfId="0" applyAlignment="1" applyBorder="1" applyFont="1" applyNumberFormat="1">
      <alignment horizontal="center" shrinkToFit="0" vertical="center" wrapText="1"/>
    </xf>
    <xf borderId="75" fillId="0" fontId="6" numFmtId="0" xfId="0" applyBorder="1" applyFont="1"/>
    <xf borderId="76" fillId="3" fontId="14" numFmtId="49" xfId="0" applyAlignment="1" applyBorder="1" applyFont="1" applyNumberFormat="1">
      <alignment horizontal="center" shrinkToFit="0" vertical="center" wrapText="1"/>
    </xf>
    <xf borderId="15" fillId="9" fontId="4" numFmtId="49" xfId="0" applyAlignment="1" applyBorder="1" applyFill="1" applyFont="1" applyNumberFormat="1">
      <alignment horizontal="center" vertical="center"/>
    </xf>
    <xf borderId="77" fillId="3" fontId="14" numFmtId="49" xfId="0" applyAlignment="1" applyBorder="1" applyFont="1" applyNumberFormat="1">
      <alignment horizontal="center" shrinkToFit="0" vertical="center" wrapText="1"/>
    </xf>
    <xf borderId="33" fillId="4" fontId="4" numFmtId="0" xfId="0" applyAlignment="1" applyBorder="1" applyFont="1">
      <alignment horizontal="center" vertical="center"/>
    </xf>
    <xf borderId="78" fillId="0" fontId="6" numFmtId="0" xfId="0" applyBorder="1" applyFont="1"/>
    <xf borderId="52" fillId="2" fontId="4" numFmtId="0" xfId="0" applyAlignment="1" applyBorder="1" applyFont="1">
      <alignment horizontal="center" vertical="center"/>
    </xf>
    <xf borderId="15" fillId="2" fontId="4" numFmtId="0" xfId="0" applyAlignment="1" applyBorder="1" applyFont="1">
      <alignment horizontal="center" vertical="center"/>
    </xf>
    <xf borderId="15" fillId="9" fontId="4" numFmtId="49" xfId="0" applyAlignment="1" applyBorder="1" applyFont="1" applyNumberFormat="1">
      <alignment horizontal="center" shrinkToFit="0" vertical="center" wrapText="1"/>
    </xf>
    <xf borderId="79" fillId="2" fontId="1" numFmtId="0" xfId="0" applyAlignment="1" applyBorder="1" applyFont="1">
      <alignment vertical="center"/>
    </xf>
    <xf borderId="80" fillId="0" fontId="6" numFmtId="0" xfId="0" applyBorder="1" applyFont="1"/>
    <xf borderId="27" fillId="2" fontId="4" numFmtId="49" xfId="0" applyAlignment="1" applyBorder="1" applyFont="1" applyNumberFormat="1">
      <alignment horizontal="center" shrinkToFit="0" vertical="center" wrapText="1"/>
    </xf>
    <xf borderId="81" fillId="2" fontId="17" numFmtId="164" xfId="0" applyAlignment="1" applyBorder="1" applyFont="1" applyNumberFormat="1">
      <alignment horizontal="center" vertical="center"/>
    </xf>
    <xf borderId="15" fillId="2" fontId="24" numFmtId="164" xfId="0" applyAlignment="1" applyBorder="1" applyFont="1" applyNumberFormat="1">
      <alignment horizontal="center" vertical="center"/>
    </xf>
    <xf borderId="27" fillId="2" fontId="21" numFmtId="49" xfId="0" applyAlignment="1" applyBorder="1" applyFont="1" applyNumberFormat="1">
      <alignment horizontal="center" shrinkToFit="0" vertical="center" wrapText="1"/>
    </xf>
    <xf borderId="33" fillId="2" fontId="18" numFmtId="49" xfId="0" applyAlignment="1" applyBorder="1" applyFont="1" applyNumberFormat="1">
      <alignment horizontal="center" shrinkToFit="0" vertical="center" wrapText="1"/>
    </xf>
    <xf borderId="81" fillId="10" fontId="23" numFmtId="164" xfId="0" applyAlignment="1" applyBorder="1" applyFill="1" applyFont="1" applyNumberFormat="1">
      <alignment horizontal="center" shrinkToFit="0" vertical="center" wrapText="1"/>
    </xf>
    <xf borderId="82" fillId="0" fontId="6" numFmtId="0" xfId="0" applyBorder="1" applyFont="1"/>
    <xf borderId="27" fillId="10" fontId="23" numFmtId="49" xfId="0" applyAlignment="1" applyBorder="1" applyFont="1" applyNumberFormat="1">
      <alignment horizontal="center" shrinkToFit="0" vertical="center" wrapText="1"/>
    </xf>
    <xf borderId="10" fillId="2" fontId="8" numFmtId="49" xfId="0" applyAlignment="1" applyBorder="1" applyFont="1" applyNumberFormat="1">
      <alignment horizontal="left" vertical="top"/>
    </xf>
    <xf borderId="83" fillId="2" fontId="1" numFmtId="0" xfId="0" applyAlignment="1" applyBorder="1" applyFont="1">
      <alignment vertical="top"/>
    </xf>
    <xf borderId="84" fillId="2" fontId="14" numFmtId="49" xfId="0" applyAlignment="1" applyBorder="1" applyFont="1" applyNumberFormat="1">
      <alignment vertical="top"/>
    </xf>
    <xf borderId="85" fillId="3" fontId="14" numFmtId="49" xfId="0" applyAlignment="1" applyBorder="1" applyFont="1" applyNumberFormat="1">
      <alignment horizontal="center" shrinkToFit="0" vertical="center" wrapText="1"/>
    </xf>
    <xf borderId="86" fillId="3" fontId="14" numFmtId="49" xfId="0" applyAlignment="1" applyBorder="1" applyFont="1" applyNumberFormat="1">
      <alignment horizontal="center" shrinkToFit="0" vertical="center" wrapText="1"/>
    </xf>
    <xf borderId="84" fillId="2" fontId="14" numFmtId="49" xfId="0" applyAlignment="1" applyBorder="1" applyFont="1" applyNumberFormat="1">
      <alignment shrinkToFit="0" vertical="top" wrapText="1"/>
    </xf>
    <xf borderId="87" fillId="3" fontId="14" numFmtId="49" xfId="0" applyAlignment="1" applyBorder="1" applyFont="1" applyNumberFormat="1">
      <alignment horizontal="center" shrinkToFit="0" vertical="center" wrapText="1"/>
    </xf>
    <xf borderId="88" fillId="3" fontId="14" numFmtId="49" xfId="0" applyAlignment="1" applyBorder="1" applyFont="1" applyNumberFormat="1">
      <alignment horizontal="center" shrinkToFit="0" vertical="center" wrapText="1"/>
    </xf>
    <xf borderId="89" fillId="3" fontId="14" numFmtId="49" xfId="0" applyAlignment="1" applyBorder="1" applyFont="1" applyNumberFormat="1">
      <alignment horizontal="center" shrinkToFit="0" vertical="center" wrapText="1"/>
    </xf>
    <xf borderId="90" fillId="0" fontId="6" numFmtId="0" xfId="0" applyBorder="1" applyFont="1"/>
    <xf borderId="84" fillId="2" fontId="1" numFmtId="0" xfId="0" applyAlignment="1" applyBorder="1" applyFont="1">
      <alignment vertical="top"/>
    </xf>
    <xf borderId="31" fillId="2" fontId="4" numFmtId="0" xfId="0" applyAlignment="1" applyBorder="1" applyFont="1">
      <alignment horizontal="center" vertical="center"/>
    </xf>
    <xf borderId="52" fillId="2" fontId="1" numFmtId="0" xfId="0" applyAlignment="1" applyBorder="1" applyFont="1">
      <alignment vertical="top"/>
    </xf>
    <xf borderId="27" fillId="2" fontId="4" numFmtId="0" xfId="0" applyAlignment="1" applyBorder="1" applyFont="1">
      <alignment horizontal="center" vertical="center"/>
    </xf>
    <xf borderId="15" fillId="2" fontId="17" numFmtId="164" xfId="0" applyAlignment="1" applyBorder="1" applyFont="1" applyNumberFormat="1">
      <alignment horizontal="center" vertical="top"/>
    </xf>
    <xf borderId="15" fillId="2" fontId="18" numFmtId="164" xfId="0" applyAlignment="1" applyBorder="1" applyFont="1" applyNumberFormat="1">
      <alignment horizontal="center" vertical="top"/>
    </xf>
    <xf borderId="33" fillId="2" fontId="25" numFmtId="49" xfId="0" applyAlignment="1" applyBorder="1" applyFont="1" applyNumberFormat="1">
      <alignment horizontal="center" shrinkToFit="0" vertical="top" wrapText="1"/>
    </xf>
    <xf borderId="33" fillId="2" fontId="22" numFmtId="49" xfId="0" applyAlignment="1" applyBorder="1" applyFont="1" applyNumberFormat="1">
      <alignment horizontal="center" shrinkToFit="0" vertical="top" wrapText="1"/>
    </xf>
    <xf borderId="91" fillId="0" fontId="6" numFmtId="0" xfId="0" applyBorder="1" applyFont="1"/>
    <xf borderId="92" fillId="3" fontId="14" numFmtId="0" xfId="0" applyAlignment="1" applyBorder="1" applyFont="1">
      <alignment horizontal="center" shrinkToFit="0" vertical="center" wrapText="1"/>
    </xf>
    <xf borderId="15" fillId="10" fontId="26" numFmtId="164" xfId="0" applyAlignment="1" applyBorder="1" applyFont="1" applyNumberFormat="1">
      <alignment horizontal="center" shrinkToFit="0" vertical="center" wrapText="1"/>
    </xf>
    <xf borderId="93" fillId="0" fontId="6" numFmtId="0" xfId="0" applyBorder="1" applyFont="1"/>
    <xf borderId="33" fillId="10" fontId="26" numFmtId="49" xfId="0" applyAlignment="1" applyBorder="1" applyFont="1" applyNumberFormat="1">
      <alignment horizontal="center" shrinkToFit="0" vertical="center" wrapText="1"/>
    </xf>
    <xf borderId="94" fillId="2" fontId="1" numFmtId="0" xfId="0" applyAlignment="1" applyBorder="1" applyFont="1">
      <alignment vertical="top"/>
    </xf>
    <xf borderId="35" fillId="2" fontId="1" numFmtId="0" xfId="0" applyAlignment="1" applyBorder="1" applyFont="1">
      <alignment vertical="top"/>
    </xf>
    <xf borderId="95" fillId="3" fontId="20" numFmtId="49" xfId="0" applyAlignment="1" applyBorder="1" applyFont="1" applyNumberFormat="1">
      <alignment horizontal="center" vertical="top"/>
    </xf>
    <xf borderId="94" fillId="2" fontId="2" numFmtId="0" xfId="0" applyAlignment="1" applyBorder="1" applyFont="1">
      <alignment vertical="top"/>
    </xf>
    <xf borderId="79" fillId="3" fontId="27" numFmtId="49" xfId="0" applyAlignment="1" applyBorder="1" applyFont="1" applyNumberFormat="1">
      <alignment horizontal="center" vertical="top"/>
    </xf>
    <xf borderId="96" fillId="3" fontId="20" numFmtId="49" xfId="0" applyAlignment="1" applyBorder="1" applyFont="1" applyNumberFormat="1">
      <alignment horizontal="center" vertical="top"/>
    </xf>
    <xf borderId="95" fillId="2" fontId="1" numFmtId="0" xfId="0" applyAlignment="1" applyBorder="1" applyFont="1">
      <alignment vertical="top"/>
    </xf>
    <xf borderId="97" fillId="2" fontId="1" numFmtId="0" xfId="0" applyAlignment="1" applyBorder="1" applyFont="1">
      <alignment vertical="top"/>
    </xf>
    <xf borderId="98" fillId="2" fontId="1" numFmtId="0" xfId="0" applyAlignment="1" applyBorder="1" applyFont="1">
      <alignment vertical="top"/>
    </xf>
    <xf borderId="99" fillId="2" fontId="4" numFmtId="49" xfId="0" applyAlignment="1" applyBorder="1" applyFont="1" applyNumberFormat="1">
      <alignment horizontal="center" vertical="center"/>
    </xf>
    <xf borderId="96" fillId="2" fontId="4" numFmtId="165" xfId="0" applyAlignment="1" applyBorder="1" applyFont="1" applyNumberFormat="1">
      <alignment horizontal="center" vertical="center"/>
    </xf>
    <xf borderId="96" fillId="2" fontId="1" numFmtId="0" xfId="0" applyAlignment="1" applyBorder="1" applyFont="1">
      <alignment vertical="top"/>
    </xf>
    <xf borderId="96" fillId="2" fontId="4" numFmtId="49" xfId="0" applyAlignment="1" applyBorder="1" applyFont="1" applyNumberFormat="1">
      <alignment horizontal="center" vertical="top"/>
    </xf>
    <xf borderId="96" fillId="4" fontId="4" numFmtId="165" xfId="0" applyAlignment="1" applyBorder="1" applyFont="1" applyNumberFormat="1">
      <alignment horizontal="center" vertical="top"/>
    </xf>
    <xf borderId="96" fillId="2" fontId="4" numFmtId="165" xfId="0" applyAlignment="1" applyBorder="1" applyFont="1" applyNumberFormat="1">
      <alignment horizontal="center" vertical="top"/>
    </xf>
    <xf borderId="100" fillId="2" fontId="1" numFmtId="0" xfId="0" applyAlignment="1" applyBorder="1" applyFont="1">
      <alignment vertical="top"/>
    </xf>
    <xf borderId="94" fillId="2" fontId="28" numFmtId="49" xfId="0" applyAlignment="1" applyBorder="1" applyFont="1" applyNumberFormat="1">
      <alignment horizontal="right" vertical="top"/>
    </xf>
    <xf borderId="79" fillId="2" fontId="29" numFmtId="9" xfId="0" applyAlignment="1" applyBorder="1" applyFont="1" applyNumberFormat="1">
      <alignment horizontal="center" vertical="top"/>
    </xf>
    <xf borderId="79" fillId="2" fontId="29" numFmtId="165" xfId="0" applyAlignment="1" applyBorder="1" applyFont="1" applyNumberFormat="1">
      <alignment horizontal="center" vertical="top"/>
    </xf>
    <xf borderId="94" fillId="4" fontId="4" numFmtId="9" xfId="0" applyAlignment="1" applyBorder="1" applyFont="1" applyNumberFormat="1">
      <alignment horizontal="center" vertical="center"/>
    </xf>
    <xf borderId="94" fillId="2" fontId="30" numFmtId="49" xfId="0" applyAlignment="1" applyBorder="1" applyFont="1" applyNumberFormat="1">
      <alignment vertical="top"/>
    </xf>
    <xf borderId="8" fillId="2" fontId="2" numFmtId="49" xfId="0" applyAlignment="1" applyBorder="1" applyFont="1" applyNumberFormat="1">
      <alignment horizontal="center" vertical="center"/>
    </xf>
    <xf borderId="8" fillId="2" fontId="31" numFmtId="49" xfId="0" applyAlignment="1" applyBorder="1" applyFont="1" applyNumberFormat="1">
      <alignment horizontal="left" vertical="center"/>
    </xf>
  </cellXfs>
  <cellStyles count="1">
    <cellStyle xfId="0" name="Normal" builtinId="0"/>
  </cellStyles>
  <dxfs count="1"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5.png"/><Relationship Id="rId3" Type="http://schemas.openxmlformats.org/officeDocument/2006/relationships/image" Target="../media/image1.png"/><Relationship Id="rId4" Type="http://schemas.openxmlformats.org/officeDocument/2006/relationships/image" Target="../media/image4.png"/><Relationship Id="rId5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1485900</xdr:colOff>
      <xdr:row>32</xdr:row>
      <xdr:rowOff>28575</xdr:rowOff>
    </xdr:from>
    <xdr:ext cx="3429000" cy="2505075"/>
    <xdr:pic>
      <xdr:nvPicPr>
        <xdr:cNvPr descr="Imageimage8.png"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</xdr:colOff>
      <xdr:row>32</xdr:row>
      <xdr:rowOff>28575</xdr:rowOff>
    </xdr:from>
    <xdr:ext cx="3381375" cy="2524125"/>
    <xdr:pic>
      <xdr:nvPicPr>
        <xdr:cNvPr descr="Imageimage1.png" id="0" name="image5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95250</xdr:colOff>
      <xdr:row>32</xdr:row>
      <xdr:rowOff>38100</xdr:rowOff>
    </xdr:from>
    <xdr:ext cx="3343275" cy="2552700"/>
    <xdr:pic>
      <xdr:nvPicPr>
        <xdr:cNvPr descr="Imageimage4.png"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161925</xdr:colOff>
      <xdr:row>78</xdr:row>
      <xdr:rowOff>19050</xdr:rowOff>
    </xdr:from>
    <xdr:ext cx="4838700" cy="4810125"/>
    <xdr:pic>
      <xdr:nvPicPr>
        <xdr:cNvPr descr="image5.png" id="0" name="image4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78</xdr:row>
      <xdr:rowOff>19050</xdr:rowOff>
    </xdr:from>
    <xdr:ext cx="5162550" cy="4857750"/>
    <xdr:pic>
      <xdr:nvPicPr>
        <xdr:cNvPr descr="image6.png" id="0" name="image2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685800</xdr:colOff>
      <xdr:row>138</xdr:row>
      <xdr:rowOff>114300</xdr:rowOff>
    </xdr:from>
    <xdr:ext cx="4838700" cy="4819650"/>
    <xdr:pic>
      <xdr:nvPicPr>
        <xdr:cNvPr descr="image5.png" id="0" name="image4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457200</xdr:colOff>
      <xdr:row>138</xdr:row>
      <xdr:rowOff>85725</xdr:rowOff>
    </xdr:from>
    <xdr:ext cx="5162550" cy="4867275"/>
    <xdr:pic>
      <xdr:nvPicPr>
        <xdr:cNvPr descr="image6.png" id="0" name="image2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r-giri.com/" TargetMode="External"/><Relationship Id="rId2" Type="http://schemas.openxmlformats.org/officeDocument/2006/relationships/hyperlink" Target="https://www.ar-giri.com/kundenbeispiele" TargetMode="External"/><Relationship Id="rId3" Type="http://schemas.openxmlformats.org/officeDocument/2006/relationships/hyperlink" Target="https://home.kpmg/de/en/home/insights/2022/10/cost-of-capital-study-2022.html" TargetMode="External"/><Relationship Id="rId4" Type="http://schemas.openxmlformats.org/officeDocument/2006/relationships/hyperlink" Target="https://www.ar-giri.com/" TargetMode="External"/><Relationship Id="rId5" Type="http://schemas.openxmlformats.org/officeDocument/2006/relationships/hyperlink" Target="https://www.ar-giri.com/kundenbeispiele" TargetMode="External"/><Relationship Id="rId6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13"/>
    <col customWidth="1" min="2" max="2" width="23.63"/>
    <col customWidth="1" min="3" max="8" width="26.38"/>
    <col customWidth="1" min="9" max="25" width="12.63"/>
  </cols>
  <sheetData>
    <row r="1" ht="16.5" hidden="1" customHeight="1">
      <c r="A1" s="1"/>
      <c r="B1" s="2"/>
      <c r="C1" s="3" t="s">
        <v>0</v>
      </c>
      <c r="D1" s="4" t="s">
        <v>1</v>
      </c>
      <c r="E1" s="5"/>
      <c r="F1" s="3" t="s">
        <v>2</v>
      </c>
      <c r="G1" s="4" t="s">
        <v>3</v>
      </c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  <c r="Z1" s="7"/>
    </row>
    <row r="2" ht="16.5" customHeight="1">
      <c r="A2" s="8"/>
      <c r="B2" s="9"/>
      <c r="C2" s="10"/>
      <c r="D2" s="11"/>
      <c r="E2" s="12"/>
      <c r="F2" s="10"/>
      <c r="G2" s="11"/>
      <c r="H2" s="12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3"/>
      <c r="Z2" s="7"/>
    </row>
    <row r="3" ht="17.25" customHeight="1">
      <c r="A3" s="14"/>
      <c r="B3" s="15"/>
      <c r="C3" s="16"/>
      <c r="D3" s="17"/>
      <c r="E3" s="18"/>
      <c r="F3" s="16"/>
      <c r="G3" s="17"/>
      <c r="H3" s="1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9"/>
      <c r="Z3" s="7"/>
    </row>
    <row r="4" ht="16.5" customHeight="1">
      <c r="A4" s="14"/>
      <c r="B4" s="15"/>
      <c r="C4" s="16"/>
      <c r="D4" s="17"/>
      <c r="E4" s="18"/>
      <c r="F4" s="16"/>
      <c r="G4" s="17"/>
      <c r="H4" s="18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9"/>
      <c r="Z4" s="7"/>
    </row>
    <row r="5" ht="63.0" customHeight="1">
      <c r="A5" s="14"/>
      <c r="B5" s="15"/>
      <c r="C5" s="20" t="s">
        <v>4</v>
      </c>
      <c r="D5" s="21"/>
      <c r="E5" s="21"/>
      <c r="F5" s="21"/>
      <c r="G5" s="21"/>
      <c r="H5" s="22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9"/>
      <c r="Z5" s="7"/>
    </row>
    <row r="6" ht="16.5" customHeight="1">
      <c r="A6" s="14"/>
      <c r="B6" s="15"/>
      <c r="C6" s="15"/>
      <c r="D6" s="15"/>
      <c r="E6" s="15"/>
      <c r="F6" s="15"/>
      <c r="G6" s="15"/>
      <c r="H6" s="23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9"/>
      <c r="Z6" s="7"/>
    </row>
    <row r="7" ht="231.0" customHeight="1">
      <c r="A7" s="14"/>
      <c r="B7" s="15"/>
      <c r="C7" s="24" t="s">
        <v>5</v>
      </c>
      <c r="D7" s="21"/>
      <c r="E7" s="21"/>
      <c r="F7" s="21"/>
      <c r="G7" s="21"/>
      <c r="H7" s="2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9"/>
      <c r="Z7" s="7"/>
    </row>
    <row r="8" ht="17.25" customHeight="1">
      <c r="A8" s="14"/>
      <c r="B8" s="15"/>
      <c r="C8" s="25"/>
      <c r="D8" s="21"/>
      <c r="E8" s="21"/>
      <c r="F8" s="21"/>
      <c r="G8" s="21"/>
      <c r="H8" s="2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9"/>
      <c r="Z8" s="7"/>
    </row>
    <row r="9" ht="45.75" customHeight="1">
      <c r="A9" s="14"/>
      <c r="B9" s="15"/>
      <c r="C9" s="26" t="s">
        <v>6</v>
      </c>
      <c r="D9" s="21"/>
      <c r="E9" s="21"/>
      <c r="F9" s="21"/>
      <c r="G9" s="21"/>
      <c r="H9" s="22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9"/>
      <c r="Z9" s="7"/>
    </row>
    <row r="10" ht="17.25" customHeight="1">
      <c r="A10" s="14"/>
      <c r="B10" s="15"/>
      <c r="C10" s="27"/>
      <c r="D10" s="27"/>
      <c r="E10" s="27"/>
      <c r="F10" s="27"/>
      <c r="G10" s="27"/>
      <c r="H10" s="27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9"/>
      <c r="Z10" s="7"/>
    </row>
    <row r="11" ht="34.5" customHeight="1">
      <c r="A11" s="14"/>
      <c r="B11" s="28"/>
      <c r="C11" s="29" t="s">
        <v>7</v>
      </c>
      <c r="D11" s="30"/>
      <c r="E11" s="30"/>
      <c r="F11" s="30"/>
      <c r="G11" s="30"/>
      <c r="H11" s="31"/>
      <c r="I11" s="32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9"/>
      <c r="Z11" s="7"/>
    </row>
    <row r="12" ht="34.5" customHeight="1">
      <c r="A12" s="14"/>
      <c r="B12" s="28"/>
      <c r="C12" s="33" t="s">
        <v>6</v>
      </c>
      <c r="D12" s="34">
        <f>C75</f>
        <v>200265</v>
      </c>
      <c r="E12" s="35"/>
      <c r="F12" s="35"/>
      <c r="G12" s="35"/>
      <c r="H12" s="36"/>
      <c r="I12" s="32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9"/>
      <c r="Z12" s="7"/>
    </row>
    <row r="13" ht="34.5" customHeight="1">
      <c r="A13" s="14"/>
      <c r="B13" s="28"/>
      <c r="C13" s="37" t="s">
        <v>8</v>
      </c>
      <c r="D13" s="38"/>
      <c r="E13" s="38"/>
      <c r="F13" s="38"/>
      <c r="G13" s="38"/>
      <c r="H13" s="39"/>
      <c r="I13" s="32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9"/>
      <c r="Z13" s="7"/>
    </row>
    <row r="14" ht="34.5" customHeight="1">
      <c r="A14" s="14"/>
      <c r="B14" s="28"/>
      <c r="C14" s="40" t="s">
        <v>6</v>
      </c>
      <c r="D14" s="41">
        <f>C133</f>
        <v>118758.9286</v>
      </c>
      <c r="E14" s="35"/>
      <c r="F14" s="35"/>
      <c r="G14" s="35"/>
      <c r="H14" s="36"/>
      <c r="I14" s="32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9"/>
      <c r="Z14" s="7"/>
    </row>
    <row r="15" ht="34.5" customHeight="1">
      <c r="A15" s="14"/>
      <c r="B15" s="42"/>
      <c r="C15" s="37" t="s">
        <v>9</v>
      </c>
      <c r="D15" s="38"/>
      <c r="E15" s="38"/>
      <c r="F15" s="38"/>
      <c r="G15" s="38"/>
      <c r="H15" s="39"/>
      <c r="I15" s="32"/>
      <c r="J15" s="15"/>
      <c r="K15" s="15"/>
      <c r="L15" s="15"/>
      <c r="M15" s="15"/>
      <c r="N15" s="43"/>
      <c r="O15" s="43"/>
      <c r="P15" s="43"/>
      <c r="Q15" s="43"/>
      <c r="R15" s="43"/>
      <c r="S15" s="43"/>
      <c r="T15" s="15"/>
      <c r="U15" s="15"/>
      <c r="V15" s="15"/>
      <c r="W15" s="15"/>
      <c r="X15" s="15"/>
      <c r="Y15" s="19"/>
      <c r="Z15" s="7"/>
    </row>
    <row r="16" ht="34.5" customHeight="1">
      <c r="A16" s="14"/>
      <c r="B16" s="42"/>
      <c r="C16" s="44" t="s">
        <v>6</v>
      </c>
      <c r="D16" s="45">
        <f>C184</f>
        <v>14267.85714</v>
      </c>
      <c r="E16" s="46"/>
      <c r="F16" s="46"/>
      <c r="G16" s="46"/>
      <c r="H16" s="47"/>
      <c r="I16" s="32"/>
      <c r="J16" s="15"/>
      <c r="K16" s="15"/>
      <c r="L16" s="15"/>
      <c r="M16" s="15"/>
      <c r="N16" s="43"/>
      <c r="O16" s="43"/>
      <c r="P16" s="43"/>
      <c r="Q16" s="43"/>
      <c r="R16" s="43"/>
      <c r="S16" s="43"/>
      <c r="T16" s="15"/>
      <c r="U16" s="15"/>
      <c r="V16" s="15"/>
      <c r="W16" s="15"/>
      <c r="X16" s="15"/>
      <c r="Y16" s="19"/>
      <c r="Z16" s="7"/>
    </row>
    <row r="17" ht="21.75" customHeight="1">
      <c r="A17" s="14"/>
      <c r="B17" s="48"/>
      <c r="C17" s="49"/>
      <c r="D17" s="49"/>
      <c r="E17" s="49"/>
      <c r="F17" s="49"/>
      <c r="G17" s="49"/>
      <c r="H17" s="49"/>
      <c r="I17" s="15"/>
      <c r="J17" s="15"/>
      <c r="K17" s="15"/>
      <c r="L17" s="15"/>
      <c r="M17" s="15"/>
      <c r="N17" s="43"/>
      <c r="O17" s="43"/>
      <c r="P17" s="43"/>
      <c r="Q17" s="15"/>
      <c r="R17" s="15"/>
      <c r="S17" s="15"/>
      <c r="T17" s="15"/>
      <c r="U17" s="15"/>
      <c r="V17" s="15"/>
      <c r="W17" s="15"/>
      <c r="X17" s="15"/>
      <c r="Y17" s="19"/>
      <c r="Z17" s="7"/>
    </row>
    <row r="18" ht="45.0" customHeight="1">
      <c r="A18" s="14"/>
      <c r="B18" s="42"/>
      <c r="C18" s="50" t="s">
        <v>10</v>
      </c>
      <c r="D18" s="21"/>
      <c r="E18" s="21"/>
      <c r="F18" s="21"/>
      <c r="G18" s="21"/>
      <c r="H18" s="51"/>
      <c r="I18" s="32"/>
      <c r="J18" s="15"/>
      <c r="K18" s="15"/>
      <c r="L18" s="15"/>
      <c r="M18" s="15"/>
      <c r="N18" s="43"/>
      <c r="O18" s="43"/>
      <c r="P18" s="43"/>
      <c r="Q18" s="15"/>
      <c r="R18" s="15"/>
      <c r="S18" s="15"/>
      <c r="T18" s="15"/>
      <c r="U18" s="15"/>
      <c r="V18" s="15"/>
      <c r="W18" s="15"/>
      <c r="X18" s="15"/>
      <c r="Y18" s="19"/>
      <c r="Z18" s="7"/>
    </row>
    <row r="19" ht="117.75" customHeight="1">
      <c r="A19" s="14"/>
      <c r="B19" s="42"/>
      <c r="C19" s="52">
        <f>D12+D14+D16</f>
        <v>333291.7857</v>
      </c>
      <c r="D19" s="46"/>
      <c r="E19" s="46"/>
      <c r="F19" s="46"/>
      <c r="G19" s="46"/>
      <c r="H19" s="47"/>
      <c r="I19" s="32"/>
      <c r="J19" s="15"/>
      <c r="K19" s="15"/>
      <c r="L19" s="15"/>
      <c r="M19" s="15"/>
      <c r="N19" s="43"/>
      <c r="O19" s="43"/>
      <c r="P19" s="43"/>
      <c r="Q19" s="15"/>
      <c r="R19" s="15"/>
      <c r="S19" s="15"/>
      <c r="T19" s="15"/>
      <c r="U19" s="15"/>
      <c r="V19" s="15"/>
      <c r="W19" s="15"/>
      <c r="X19" s="15"/>
      <c r="Y19" s="19"/>
      <c r="Z19" s="7"/>
    </row>
    <row r="20" ht="21.75" customHeight="1">
      <c r="A20" s="14"/>
      <c r="B20" s="48"/>
      <c r="C20" s="53"/>
      <c r="D20" s="53"/>
      <c r="E20" s="53"/>
      <c r="F20" s="49"/>
      <c r="G20" s="49"/>
      <c r="H20" s="49"/>
      <c r="I20" s="15"/>
      <c r="J20" s="15"/>
      <c r="K20" s="15"/>
      <c r="L20" s="15"/>
      <c r="M20" s="15"/>
      <c r="N20" s="43"/>
      <c r="O20" s="43"/>
      <c r="P20" s="43"/>
      <c r="Q20" s="15"/>
      <c r="R20" s="15"/>
      <c r="S20" s="15"/>
      <c r="T20" s="15"/>
      <c r="U20" s="15"/>
      <c r="V20" s="15"/>
      <c r="W20" s="15"/>
      <c r="X20" s="15"/>
      <c r="Y20" s="19"/>
      <c r="Z20" s="7"/>
    </row>
    <row r="21" ht="87.0" customHeight="1">
      <c r="A21" s="14"/>
      <c r="B21" s="48"/>
      <c r="C21" s="54"/>
      <c r="D21" s="54"/>
      <c r="E21" s="54"/>
      <c r="F21" s="54"/>
      <c r="G21" s="55"/>
      <c r="H21" s="56"/>
      <c r="I21" s="15"/>
      <c r="J21" s="15"/>
      <c r="K21" s="15"/>
      <c r="L21" s="15"/>
      <c r="M21" s="15"/>
      <c r="N21" s="43"/>
      <c r="O21" s="43"/>
      <c r="P21" s="43"/>
      <c r="Q21" s="43"/>
      <c r="R21" s="43"/>
      <c r="S21" s="43"/>
      <c r="T21" s="15"/>
      <c r="U21" s="15"/>
      <c r="V21" s="15"/>
      <c r="W21" s="15"/>
      <c r="X21" s="15"/>
      <c r="Y21" s="19"/>
      <c r="Z21" s="7"/>
    </row>
    <row r="22" ht="21.75" customHeight="1">
      <c r="A22" s="14"/>
      <c r="B22" s="57"/>
      <c r="C22" s="58" t="s">
        <v>11</v>
      </c>
      <c r="D22" s="59"/>
      <c r="E22" s="60" t="s">
        <v>12</v>
      </c>
      <c r="F22" s="59"/>
      <c r="G22" s="61" t="s">
        <v>13</v>
      </c>
      <c r="H22" s="59"/>
      <c r="I22" s="62"/>
      <c r="J22" s="15"/>
      <c r="K22" s="15"/>
      <c r="L22" s="15"/>
      <c r="M22" s="15"/>
      <c r="N22" s="43"/>
      <c r="O22" s="43"/>
      <c r="P22" s="43"/>
      <c r="Q22" s="43"/>
      <c r="R22" s="43"/>
      <c r="S22" s="43"/>
      <c r="T22" s="15"/>
      <c r="U22" s="15"/>
      <c r="V22" s="15"/>
      <c r="W22" s="15"/>
      <c r="X22" s="15"/>
      <c r="Y22" s="19"/>
      <c r="Z22" s="7"/>
    </row>
    <row r="23" ht="21.75" customHeight="1">
      <c r="A23" s="14"/>
      <c r="B23" s="48"/>
      <c r="C23" s="63"/>
      <c r="D23" s="63"/>
      <c r="E23" s="63"/>
      <c r="F23" s="63"/>
      <c r="G23" s="64"/>
      <c r="H23" s="65"/>
      <c r="I23" s="15"/>
      <c r="J23" s="15"/>
      <c r="K23" s="15"/>
      <c r="L23" s="15"/>
      <c r="M23" s="15"/>
      <c r="N23" s="43"/>
      <c r="O23" s="43"/>
      <c r="P23" s="43"/>
      <c r="Q23" s="43"/>
      <c r="R23" s="43"/>
      <c r="S23" s="43"/>
      <c r="T23" s="15"/>
      <c r="U23" s="15"/>
      <c r="V23" s="15"/>
      <c r="W23" s="15"/>
      <c r="X23" s="15"/>
      <c r="Y23" s="19"/>
      <c r="Z23" s="7"/>
    </row>
    <row r="24" ht="54.75" customHeight="1">
      <c r="A24" s="14"/>
      <c r="B24" s="48"/>
      <c r="C24" s="66" t="s">
        <v>14</v>
      </c>
      <c r="D24" s="21"/>
      <c r="E24" s="21"/>
      <c r="F24" s="21"/>
      <c r="G24" s="21"/>
      <c r="H24" s="22"/>
      <c r="I24" s="15"/>
      <c r="J24" s="15"/>
      <c r="K24" s="15"/>
      <c r="L24" s="15"/>
      <c r="M24" s="15"/>
      <c r="N24" s="43"/>
      <c r="O24" s="43"/>
      <c r="P24" s="43"/>
      <c r="Q24" s="43"/>
      <c r="R24" s="43"/>
      <c r="S24" s="43"/>
      <c r="T24" s="15"/>
      <c r="U24" s="15"/>
      <c r="V24" s="15"/>
      <c r="W24" s="15"/>
      <c r="X24" s="15"/>
      <c r="Y24" s="19"/>
      <c r="Z24" s="7"/>
    </row>
    <row r="25" ht="21.75" customHeight="1">
      <c r="A25" s="14"/>
      <c r="B25" s="15"/>
      <c r="C25" s="15"/>
      <c r="D25" s="15"/>
      <c r="E25" s="56"/>
      <c r="F25" s="56"/>
      <c r="G25" s="67"/>
      <c r="H25" s="68">
        <f>H26/8</f>
        <v>210</v>
      </c>
      <c r="I25" s="15"/>
      <c r="J25" s="15"/>
      <c r="K25" s="15"/>
      <c r="L25" s="15"/>
      <c r="M25" s="15"/>
      <c r="N25" s="43"/>
      <c r="O25" s="43"/>
      <c r="P25" s="43"/>
      <c r="Q25" s="43"/>
      <c r="R25" s="43"/>
      <c r="S25" s="43"/>
      <c r="T25" s="15"/>
      <c r="U25" s="15"/>
      <c r="V25" s="15"/>
      <c r="W25" s="15"/>
      <c r="X25" s="15"/>
      <c r="Y25" s="19"/>
      <c r="Z25" s="7"/>
    </row>
    <row r="26" ht="21.75" customHeight="1">
      <c r="A26" s="14"/>
      <c r="B26" s="15"/>
      <c r="C26" s="15"/>
      <c r="D26" s="69"/>
      <c r="E26" s="70">
        <v>0.21</v>
      </c>
      <c r="F26" s="70">
        <v>0.2</v>
      </c>
      <c r="G26" s="71"/>
      <c r="H26" s="72">
        <v>1680.0</v>
      </c>
      <c r="I26" s="62"/>
      <c r="J26" s="15"/>
      <c r="K26" s="15"/>
      <c r="L26" s="15"/>
      <c r="M26" s="15"/>
      <c r="N26" s="43"/>
      <c r="O26" s="43"/>
      <c r="P26" s="43"/>
      <c r="Q26" s="43"/>
      <c r="R26" s="43"/>
      <c r="S26" s="43"/>
      <c r="T26" s="15"/>
      <c r="U26" s="15"/>
      <c r="V26" s="15"/>
      <c r="W26" s="15"/>
      <c r="X26" s="15"/>
      <c r="Y26" s="19"/>
      <c r="Z26" s="7"/>
    </row>
    <row r="27" ht="51.0" customHeight="1">
      <c r="A27" s="14"/>
      <c r="B27" s="15"/>
      <c r="C27" s="73"/>
      <c r="D27" s="74" t="s">
        <v>15</v>
      </c>
      <c r="E27" s="75" t="s">
        <v>16</v>
      </c>
      <c r="F27" s="75" t="s">
        <v>17</v>
      </c>
      <c r="G27" s="75" t="s">
        <v>18</v>
      </c>
      <c r="H27" s="75" t="s">
        <v>19</v>
      </c>
      <c r="I27" s="62"/>
      <c r="J27" s="15"/>
      <c r="K27" s="15"/>
      <c r="L27" s="15"/>
      <c r="M27" s="15"/>
      <c r="N27" s="43"/>
      <c r="O27" s="43"/>
      <c r="P27" s="43"/>
      <c r="Q27" s="43"/>
      <c r="R27" s="43"/>
      <c r="S27" s="43"/>
      <c r="T27" s="15"/>
      <c r="U27" s="15"/>
      <c r="V27" s="15"/>
      <c r="W27" s="15"/>
      <c r="X27" s="15"/>
      <c r="Y27" s="19"/>
      <c r="Z27" s="7"/>
    </row>
    <row r="28" ht="24.75" customHeight="1">
      <c r="A28" s="14"/>
      <c r="B28" s="76"/>
      <c r="C28" s="77" t="s">
        <v>20</v>
      </c>
      <c r="D28" s="78">
        <v>50000.0</v>
      </c>
      <c r="E28" s="79">
        <f t="shared" ref="E28:E29" si="1">D28*$E$26</f>
        <v>10500</v>
      </c>
      <c r="F28" s="79">
        <f t="shared" ref="F28:F29" si="2">D28*$F$26</f>
        <v>10000</v>
      </c>
      <c r="G28" s="79">
        <f t="shared" ref="G28:G29" si="3">D28+E28+F28</f>
        <v>70500</v>
      </c>
      <c r="H28" s="80">
        <f t="shared" ref="H28:H29" si="4">G28/$H$26</f>
        <v>41.96428571</v>
      </c>
      <c r="I28" s="62"/>
      <c r="J28" s="15"/>
      <c r="K28" s="15"/>
      <c r="L28" s="15"/>
      <c r="M28" s="15"/>
      <c r="N28" s="43"/>
      <c r="O28" s="43"/>
      <c r="P28" s="43"/>
      <c r="Q28" s="43"/>
      <c r="R28" s="43"/>
      <c r="S28" s="43"/>
      <c r="T28" s="15"/>
      <c r="U28" s="15"/>
      <c r="V28" s="15"/>
      <c r="W28" s="15"/>
      <c r="X28" s="15"/>
      <c r="Y28" s="19"/>
      <c r="Z28" s="7"/>
    </row>
    <row r="29" ht="25.5" customHeight="1">
      <c r="A29" s="14"/>
      <c r="B29" s="76"/>
      <c r="C29" s="81" t="s">
        <v>21</v>
      </c>
      <c r="D29" s="78">
        <v>40000.0</v>
      </c>
      <c r="E29" s="79">
        <f t="shared" si="1"/>
        <v>8400</v>
      </c>
      <c r="F29" s="79">
        <f t="shared" si="2"/>
        <v>8000</v>
      </c>
      <c r="G29" s="79">
        <f t="shared" si="3"/>
        <v>56400</v>
      </c>
      <c r="H29" s="80">
        <f t="shared" si="4"/>
        <v>33.57142857</v>
      </c>
      <c r="I29" s="62"/>
      <c r="J29" s="15"/>
      <c r="K29" s="15"/>
      <c r="L29" s="15"/>
      <c r="M29" s="15"/>
      <c r="N29" s="43"/>
      <c r="O29" s="43"/>
      <c r="P29" s="43"/>
      <c r="Q29" s="43"/>
      <c r="R29" s="43"/>
      <c r="S29" s="43"/>
      <c r="T29" s="15"/>
      <c r="U29" s="15"/>
      <c r="V29" s="15"/>
      <c r="W29" s="15"/>
      <c r="X29" s="15"/>
      <c r="Y29" s="19"/>
      <c r="Z29" s="7"/>
    </row>
    <row r="30" ht="194.25" customHeight="1">
      <c r="A30" s="14"/>
      <c r="B30" s="15"/>
      <c r="C30" s="82"/>
      <c r="D30" s="65"/>
      <c r="E30" s="65"/>
      <c r="F30" s="65"/>
      <c r="G30" s="65"/>
      <c r="H30" s="6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9"/>
      <c r="Z30" s="7"/>
    </row>
    <row r="31" ht="45.75" customHeight="1">
      <c r="A31" s="14"/>
      <c r="B31" s="83" t="s">
        <v>22</v>
      </c>
      <c r="C31" s="21"/>
      <c r="D31" s="21"/>
      <c r="E31" s="21"/>
      <c r="F31" s="21"/>
      <c r="G31" s="21"/>
      <c r="H31" s="22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9"/>
      <c r="Z31" s="7"/>
    </row>
    <row r="32" ht="13.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9"/>
      <c r="Z32" s="7"/>
    </row>
    <row r="33" ht="13.5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9"/>
      <c r="Z33" s="7"/>
    </row>
    <row r="34" ht="13.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9"/>
      <c r="Z34" s="7"/>
    </row>
    <row r="35" ht="13.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9"/>
      <c r="Z35" s="7"/>
    </row>
    <row r="36" ht="13.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9"/>
      <c r="Z36" s="7"/>
    </row>
    <row r="37" ht="13.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9"/>
      <c r="Z37" s="7"/>
    </row>
    <row r="38" ht="13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9"/>
      <c r="Z38" s="7"/>
    </row>
    <row r="39" ht="13.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9"/>
      <c r="Z39" s="7"/>
    </row>
    <row r="40" ht="13.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9"/>
      <c r="Z40" s="7"/>
    </row>
    <row r="41" ht="13.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9"/>
      <c r="Z41" s="7"/>
    </row>
    <row r="42" ht="13.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9"/>
      <c r="Z42" s="7"/>
    </row>
    <row r="43" ht="13.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9"/>
      <c r="Z43" s="7"/>
    </row>
    <row r="44" ht="13.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9"/>
      <c r="Z44" s="7"/>
    </row>
    <row r="45" ht="13.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9"/>
      <c r="Z45" s="7"/>
    </row>
    <row r="46" ht="13.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9"/>
      <c r="Z46" s="7"/>
    </row>
    <row r="47" ht="13.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9"/>
      <c r="Z47" s="7"/>
    </row>
    <row r="48" ht="13.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9"/>
      <c r="Z48" s="7"/>
    </row>
    <row r="49" ht="13.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9"/>
      <c r="Z49" s="7"/>
    </row>
    <row r="50" ht="13.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9"/>
      <c r="Z50" s="7"/>
    </row>
    <row r="51" ht="13.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9"/>
      <c r="Z51" s="7"/>
    </row>
    <row r="52" ht="25.5" customHeight="1">
      <c r="A52" s="14"/>
      <c r="B52" s="15"/>
      <c r="C52" s="84" t="s">
        <v>23</v>
      </c>
      <c r="D52" s="85"/>
      <c r="E52" s="86" t="s">
        <v>24</v>
      </c>
      <c r="F52" s="85"/>
      <c r="G52" s="86" t="s">
        <v>25</v>
      </c>
      <c r="H52" s="87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9"/>
      <c r="Z52" s="7"/>
    </row>
    <row r="53" ht="38.25" customHeight="1">
      <c r="A53" s="88"/>
      <c r="B53" s="89" t="s">
        <v>26</v>
      </c>
      <c r="C53" s="90" t="s">
        <v>27</v>
      </c>
      <c r="D53" s="91"/>
      <c r="E53" s="92" t="s">
        <v>28</v>
      </c>
      <c r="F53" s="91"/>
      <c r="G53" s="92" t="s">
        <v>29</v>
      </c>
      <c r="H53" s="93"/>
      <c r="I53" s="32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9"/>
      <c r="Z53" s="7"/>
    </row>
    <row r="54" ht="137.25" customHeight="1">
      <c r="A54" s="88"/>
      <c r="B54" s="94" t="s">
        <v>30</v>
      </c>
      <c r="C54" s="90" t="s">
        <v>31</v>
      </c>
      <c r="D54" s="91"/>
      <c r="E54" s="92" t="s">
        <v>32</v>
      </c>
      <c r="F54" s="91"/>
      <c r="G54" s="92" t="s">
        <v>33</v>
      </c>
      <c r="H54" s="93"/>
      <c r="I54" s="32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9"/>
      <c r="Z54" s="7"/>
    </row>
    <row r="55" ht="87.75" customHeight="1">
      <c r="A55" s="95"/>
      <c r="B55" s="94" t="s">
        <v>34</v>
      </c>
      <c r="C55" s="96" t="s">
        <v>35</v>
      </c>
      <c r="D55" s="97"/>
      <c r="E55" s="98" t="s">
        <v>36</v>
      </c>
      <c r="F55" s="97"/>
      <c r="G55" s="98" t="s">
        <v>37</v>
      </c>
      <c r="H55" s="99"/>
      <c r="I55" s="32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9"/>
      <c r="Z55" s="7"/>
    </row>
    <row r="56" ht="34.5" customHeight="1">
      <c r="A56" s="95"/>
      <c r="B56" s="100"/>
      <c r="C56" s="101" t="s">
        <v>38</v>
      </c>
      <c r="D56" s="102"/>
      <c r="E56" s="102"/>
      <c r="F56" s="102"/>
      <c r="G56" s="102"/>
      <c r="H56" s="103"/>
      <c r="I56" s="10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9"/>
      <c r="Z56" s="7"/>
    </row>
    <row r="57" ht="24.0" customHeight="1">
      <c r="A57" s="95"/>
      <c r="B57" s="105"/>
      <c r="C57" s="106"/>
      <c r="D57" s="107"/>
      <c r="E57" s="107"/>
      <c r="F57" s="107"/>
      <c r="G57" s="107"/>
      <c r="H57" s="108"/>
      <c r="I57" s="32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9"/>
      <c r="Z57" s="7"/>
    </row>
    <row r="58" ht="43.5" customHeight="1">
      <c r="A58" s="95"/>
      <c r="B58" s="105"/>
      <c r="C58" s="109" t="s">
        <v>39</v>
      </c>
      <c r="D58" s="31"/>
      <c r="E58" s="110" t="s">
        <v>40</v>
      </c>
      <c r="F58" s="31"/>
      <c r="G58" s="110" t="s">
        <v>41</v>
      </c>
      <c r="H58" s="31"/>
      <c r="I58" s="32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9"/>
      <c r="Z58" s="7"/>
    </row>
    <row r="59" ht="23.25" customHeight="1">
      <c r="A59" s="95"/>
      <c r="B59" s="111" t="s">
        <v>42</v>
      </c>
      <c r="C59" s="112">
        <v>1000.0</v>
      </c>
      <c r="D59" s="47"/>
      <c r="E59" s="113">
        <v>2.5</v>
      </c>
      <c r="F59" s="47"/>
      <c r="G59" s="114">
        <v>0.623</v>
      </c>
      <c r="H59" s="47"/>
      <c r="I59" s="32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9"/>
      <c r="Z59" s="7"/>
    </row>
    <row r="60" ht="23.25" customHeight="1">
      <c r="A60" s="95"/>
      <c r="B60" s="115"/>
      <c r="C60" s="116"/>
      <c r="D60" s="117"/>
      <c r="E60" s="117"/>
      <c r="F60" s="117"/>
      <c r="G60" s="117"/>
      <c r="H60" s="93"/>
      <c r="I60" s="32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9"/>
      <c r="Z60" s="7"/>
    </row>
    <row r="61" ht="36.0" customHeight="1">
      <c r="A61" s="88"/>
      <c r="B61" s="115"/>
      <c r="C61" s="110" t="s">
        <v>43</v>
      </c>
      <c r="D61" s="31"/>
      <c r="E61" s="110" t="s">
        <v>44</v>
      </c>
      <c r="F61" s="31"/>
      <c r="G61" s="110" t="s">
        <v>45</v>
      </c>
      <c r="H61" s="31"/>
      <c r="I61" s="32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9"/>
      <c r="Z61" s="7"/>
    </row>
    <row r="62" ht="24.0" customHeight="1">
      <c r="A62" s="88"/>
      <c r="B62" s="115"/>
      <c r="C62" s="114">
        <v>0.5</v>
      </c>
      <c r="D62" s="47"/>
      <c r="E62" s="113">
        <v>5.0</v>
      </c>
      <c r="F62" s="47"/>
      <c r="G62" s="114">
        <v>0.8</v>
      </c>
      <c r="H62" s="47"/>
      <c r="I62" s="32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9"/>
      <c r="Z62" s="7"/>
    </row>
    <row r="63" ht="25.5" customHeight="1">
      <c r="A63" s="88"/>
      <c r="B63" s="115"/>
      <c r="C63" s="118"/>
      <c r="D63" s="30"/>
      <c r="E63" s="30"/>
      <c r="F63" s="30"/>
      <c r="G63" s="30"/>
      <c r="H63" s="31"/>
      <c r="I63" s="32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9"/>
      <c r="Z63" s="7"/>
    </row>
    <row r="64" ht="25.5" customHeight="1">
      <c r="A64" s="88"/>
      <c r="B64" s="115"/>
      <c r="C64" s="110" t="s">
        <v>46</v>
      </c>
      <c r="D64" s="31"/>
      <c r="E64" s="119"/>
      <c r="F64" s="22"/>
      <c r="G64" s="120"/>
      <c r="H64" s="51"/>
      <c r="I64" s="32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9"/>
      <c r="Z64" s="7"/>
    </row>
    <row r="65" ht="31.5" customHeight="1">
      <c r="A65" s="88"/>
      <c r="B65" s="115"/>
      <c r="C65" s="113">
        <v>30.0</v>
      </c>
      <c r="D65" s="47"/>
      <c r="E65" s="121"/>
      <c r="F65" s="122"/>
      <c r="G65" s="122"/>
      <c r="H65" s="123"/>
      <c r="I65" s="32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9"/>
      <c r="Z65" s="7"/>
    </row>
    <row r="66" ht="16.5" customHeight="1">
      <c r="A66" s="88"/>
      <c r="B66" s="115"/>
      <c r="C66" s="124"/>
      <c r="D66" s="117"/>
      <c r="E66" s="117"/>
      <c r="F66" s="117"/>
      <c r="G66" s="117"/>
      <c r="H66" s="93"/>
      <c r="I66" s="32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9"/>
      <c r="Z66" s="7"/>
    </row>
    <row r="67" ht="16.5" customHeight="1">
      <c r="A67" s="88"/>
      <c r="B67" s="115"/>
      <c r="C67" s="125">
        <f>12*C59*C62</f>
        <v>6000</v>
      </c>
      <c r="D67" s="30"/>
      <c r="E67" s="30"/>
      <c r="F67" s="31"/>
      <c r="G67" s="126"/>
      <c r="H67" s="31"/>
      <c r="I67" s="32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9"/>
      <c r="Z67" s="7"/>
    </row>
    <row r="68" ht="24.0" customHeight="1">
      <c r="A68" s="88"/>
      <c r="B68" s="115"/>
      <c r="C68" s="127" t="s">
        <v>47</v>
      </c>
      <c r="D68" s="46"/>
      <c r="E68" s="46"/>
      <c r="F68" s="47"/>
      <c r="G68" s="128"/>
      <c r="H68" s="51"/>
      <c r="I68" s="32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9"/>
      <c r="Z68" s="7"/>
    </row>
    <row r="69" ht="16.5" customHeight="1">
      <c r="A69" s="88"/>
      <c r="B69" s="115"/>
      <c r="C69" s="125">
        <f>C67*C65</f>
        <v>180000</v>
      </c>
      <c r="D69" s="30"/>
      <c r="E69" s="30"/>
      <c r="F69" s="31"/>
      <c r="G69" s="129">
        <f>C69*G59</f>
        <v>112140</v>
      </c>
      <c r="H69" s="51"/>
      <c r="I69" s="32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9"/>
      <c r="Z69" s="7"/>
    </row>
    <row r="70" ht="16.5" customHeight="1">
      <c r="A70" s="88"/>
      <c r="B70" s="115"/>
      <c r="C70" s="127" t="s">
        <v>48</v>
      </c>
      <c r="D70" s="46"/>
      <c r="E70" s="46"/>
      <c r="F70" s="47"/>
      <c r="G70" s="130" t="s">
        <v>49</v>
      </c>
      <c r="H70" s="47"/>
      <c r="I70" s="32"/>
      <c r="J70" s="131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9"/>
      <c r="Z70" s="7"/>
    </row>
    <row r="71" ht="16.5" customHeight="1">
      <c r="A71" s="88"/>
      <c r="B71" s="115"/>
      <c r="C71" s="125">
        <f>E59*H28*H25</f>
        <v>22031.25</v>
      </c>
      <c r="D71" s="30"/>
      <c r="E71" s="30"/>
      <c r="F71" s="31"/>
      <c r="G71" s="126"/>
      <c r="H71" s="31"/>
      <c r="I71" s="32"/>
      <c r="J71" s="131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9"/>
      <c r="Z71" s="7"/>
    </row>
    <row r="72" ht="16.5" customHeight="1">
      <c r="A72" s="88"/>
      <c r="B72" s="115"/>
      <c r="C72" s="127" t="s">
        <v>50</v>
      </c>
      <c r="D72" s="46"/>
      <c r="E72" s="46"/>
      <c r="F72" s="47"/>
      <c r="G72" s="128"/>
      <c r="H72" s="51"/>
      <c r="I72" s="32"/>
      <c r="J72" s="131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9"/>
      <c r="Z72" s="7"/>
    </row>
    <row r="73" ht="16.5" customHeight="1">
      <c r="A73" s="88"/>
      <c r="B73" s="115"/>
      <c r="C73" s="125">
        <f>C71*E62</f>
        <v>110156.25</v>
      </c>
      <c r="D73" s="30"/>
      <c r="E73" s="30"/>
      <c r="F73" s="31"/>
      <c r="G73" s="129">
        <f>C73*G62</f>
        <v>88125</v>
      </c>
      <c r="H73" s="51"/>
      <c r="I73" s="32"/>
      <c r="J73" s="131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9"/>
      <c r="Z73" s="7"/>
    </row>
    <row r="74" ht="16.5" customHeight="1">
      <c r="A74" s="88"/>
      <c r="B74" s="115"/>
      <c r="C74" s="132" t="s">
        <v>51</v>
      </c>
      <c r="D74" s="46"/>
      <c r="E74" s="46"/>
      <c r="F74" s="47"/>
      <c r="G74" s="130" t="s">
        <v>52</v>
      </c>
      <c r="H74" s="47"/>
      <c r="I74" s="32"/>
      <c r="J74" s="131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9"/>
      <c r="Z74" s="7"/>
    </row>
    <row r="75" ht="26.25" customHeight="1">
      <c r="A75" s="88"/>
      <c r="B75" s="115"/>
      <c r="C75" s="133">
        <f>G69+G73</f>
        <v>200265</v>
      </c>
      <c r="D75" s="30"/>
      <c r="E75" s="30"/>
      <c r="F75" s="30"/>
      <c r="G75" s="30"/>
      <c r="H75" s="31"/>
      <c r="I75" s="32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9"/>
      <c r="Z75" s="7"/>
    </row>
    <row r="76" ht="26.25" customHeight="1">
      <c r="A76" s="88"/>
      <c r="B76" s="134"/>
      <c r="C76" s="135" t="s">
        <v>53</v>
      </c>
      <c r="D76" s="46"/>
      <c r="E76" s="46"/>
      <c r="F76" s="46"/>
      <c r="G76" s="46"/>
      <c r="H76" s="47"/>
      <c r="I76" s="32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9"/>
      <c r="Z76" s="7"/>
    </row>
    <row r="77" ht="152.25" customHeight="1">
      <c r="A77" s="14"/>
      <c r="B77" s="15"/>
      <c r="C77" s="49"/>
      <c r="D77" s="49"/>
      <c r="E77" s="49"/>
      <c r="F77" s="49"/>
      <c r="G77" s="49"/>
      <c r="H77" s="49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9"/>
      <c r="Z77" s="7"/>
    </row>
    <row r="78" ht="45.75" customHeight="1">
      <c r="A78" s="14"/>
      <c r="B78" s="136" t="s">
        <v>54</v>
      </c>
      <c r="C78" s="137"/>
      <c r="D78" s="137"/>
      <c r="E78" s="137"/>
      <c r="F78" s="137"/>
      <c r="G78" s="137"/>
      <c r="H78" s="137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9"/>
      <c r="Z78" s="7"/>
    </row>
    <row r="79" ht="13.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9"/>
      <c r="Z79" s="7"/>
    </row>
    <row r="80" ht="13.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9"/>
      <c r="Z80" s="7"/>
    </row>
    <row r="81" ht="13.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9"/>
      <c r="Z81" s="7"/>
    </row>
    <row r="82" ht="13.5" customHeight="1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9"/>
      <c r="Z82" s="7"/>
    </row>
    <row r="83" ht="13.5" customHeight="1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9"/>
      <c r="Z83" s="7"/>
    </row>
    <row r="84" ht="13.5" customHeight="1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9"/>
      <c r="Z84" s="7"/>
    </row>
    <row r="85" ht="13.5" customHeight="1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9"/>
      <c r="Z85" s="7"/>
    </row>
    <row r="86" ht="13.5" customHeight="1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9"/>
      <c r="Z86" s="7"/>
    </row>
    <row r="87" ht="13.5" customHeight="1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9"/>
      <c r="Z87" s="7"/>
    </row>
    <row r="88" ht="13.5" customHeight="1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9"/>
      <c r="Z88" s="7"/>
    </row>
    <row r="89" ht="13.5" customHeight="1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9"/>
      <c r="Z89" s="7"/>
    </row>
    <row r="90" ht="13.5" customHeight="1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9"/>
      <c r="Z90" s="7"/>
    </row>
    <row r="91" ht="13.5" customHeight="1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9"/>
      <c r="Z91" s="7"/>
    </row>
    <row r="92" ht="13.5" customHeight="1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9"/>
      <c r="Z92" s="7"/>
    </row>
    <row r="93" ht="13.5" customHeight="1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9"/>
      <c r="Z93" s="7"/>
    </row>
    <row r="94" ht="13.5" customHeight="1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9"/>
      <c r="Z94" s="7"/>
    </row>
    <row r="95" ht="13.5" customHeight="1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9"/>
      <c r="Z95" s="7"/>
    </row>
    <row r="96" ht="13.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9"/>
      <c r="Z96" s="7"/>
    </row>
    <row r="97" ht="13.5" customHeight="1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9"/>
      <c r="Z97" s="7"/>
    </row>
    <row r="98" ht="13.5" customHeight="1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9"/>
      <c r="Z98" s="7"/>
    </row>
    <row r="99" ht="13.5" customHeight="1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9"/>
      <c r="Z99" s="7"/>
    </row>
    <row r="100" ht="13.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9"/>
      <c r="Z100" s="7"/>
    </row>
    <row r="101" ht="13.5" customHeight="1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9"/>
      <c r="Z101" s="7"/>
    </row>
    <row r="102" ht="13.5" customHeight="1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9"/>
      <c r="Z102" s="7"/>
    </row>
    <row r="103" ht="13.5" customHeight="1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9"/>
      <c r="Z103" s="7"/>
    </row>
    <row r="104" ht="13.5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9"/>
      <c r="Z104" s="7"/>
    </row>
    <row r="105" ht="13.5" customHeight="1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9"/>
      <c r="Z105" s="7"/>
    </row>
    <row r="106" ht="13.5" customHeight="1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9"/>
      <c r="Z106" s="7"/>
    </row>
    <row r="107" ht="13.5" customHeight="1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9"/>
      <c r="Z107" s="7"/>
    </row>
    <row r="108" ht="13.5" customHeight="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9"/>
      <c r="Z108" s="7"/>
    </row>
    <row r="109" ht="13.5" customHeight="1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9"/>
      <c r="Z109" s="7"/>
    </row>
    <row r="110" ht="13.5" customHeight="1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9"/>
      <c r="Z110" s="7"/>
    </row>
    <row r="111" ht="13.5" customHeight="1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9"/>
      <c r="Z111" s="7"/>
    </row>
    <row r="112" ht="13.5" customHeight="1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9"/>
      <c r="Z112" s="7"/>
    </row>
    <row r="113" ht="13.5" customHeight="1">
      <c r="A113" s="14"/>
      <c r="B113" s="15"/>
      <c r="C113" s="27"/>
      <c r="D113" s="27"/>
      <c r="E113" s="27"/>
      <c r="F113" s="27"/>
      <c r="G113" s="27"/>
      <c r="H113" s="27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9"/>
      <c r="Z113" s="7"/>
    </row>
    <row r="114" ht="17.25" customHeight="1">
      <c r="A114" s="14"/>
      <c r="B114" s="28"/>
      <c r="C114" s="138" t="s">
        <v>23</v>
      </c>
      <c r="D114" s="117"/>
      <c r="E114" s="91"/>
      <c r="F114" s="139" t="s">
        <v>25</v>
      </c>
      <c r="G114" s="117"/>
      <c r="H114" s="93"/>
      <c r="I114" s="32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9"/>
      <c r="Z114" s="7"/>
    </row>
    <row r="115" ht="37.5" customHeight="1">
      <c r="A115" s="88"/>
      <c r="B115" s="140" t="s">
        <v>26</v>
      </c>
      <c r="C115" s="90" t="s">
        <v>55</v>
      </c>
      <c r="D115" s="117"/>
      <c r="E115" s="93"/>
      <c r="F115" s="90" t="s">
        <v>56</v>
      </c>
      <c r="G115" s="117"/>
      <c r="H115" s="93"/>
      <c r="I115" s="32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9"/>
      <c r="Z115" s="7"/>
    </row>
    <row r="116" ht="37.5" customHeight="1">
      <c r="A116" s="88"/>
      <c r="B116" s="141" t="s">
        <v>30</v>
      </c>
      <c r="C116" s="90" t="s">
        <v>57</v>
      </c>
      <c r="D116" s="117"/>
      <c r="E116" s="93"/>
      <c r="F116" s="90" t="s">
        <v>58</v>
      </c>
      <c r="G116" s="117"/>
      <c r="H116" s="93"/>
      <c r="I116" s="32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9"/>
      <c r="Z116" s="7"/>
    </row>
    <row r="117" ht="37.5" customHeight="1">
      <c r="A117" s="95"/>
      <c r="B117" s="141" t="s">
        <v>34</v>
      </c>
      <c r="C117" s="96" t="s">
        <v>59</v>
      </c>
      <c r="D117" s="142"/>
      <c r="E117" s="99"/>
      <c r="F117" s="96" t="s">
        <v>60</v>
      </c>
      <c r="G117" s="142"/>
      <c r="H117" s="99"/>
      <c r="I117" s="32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9"/>
      <c r="Z117" s="7"/>
    </row>
    <row r="118" ht="23.25" customHeight="1">
      <c r="A118" s="95"/>
      <c r="B118" s="143"/>
      <c r="C118" s="101" t="s">
        <v>38</v>
      </c>
      <c r="D118" s="102"/>
      <c r="E118" s="102"/>
      <c r="F118" s="102"/>
      <c r="G118" s="102"/>
      <c r="H118" s="103"/>
      <c r="I118" s="104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9"/>
      <c r="Z118" s="7"/>
    </row>
    <row r="119" ht="23.25" customHeight="1">
      <c r="A119" s="95"/>
      <c r="B119" s="105"/>
      <c r="C119" s="106"/>
      <c r="D119" s="107"/>
      <c r="E119" s="107"/>
      <c r="F119" s="107"/>
      <c r="G119" s="107"/>
      <c r="H119" s="108"/>
      <c r="I119" s="32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9"/>
      <c r="Z119" s="7"/>
    </row>
    <row r="120" ht="23.25" customHeight="1">
      <c r="A120" s="95"/>
      <c r="B120" s="105"/>
      <c r="C120" s="144" t="s">
        <v>61</v>
      </c>
      <c r="D120" s="30"/>
      <c r="E120" s="30"/>
      <c r="F120" s="30"/>
      <c r="G120" s="30"/>
      <c r="H120" s="31"/>
      <c r="I120" s="32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9"/>
      <c r="Z120" s="7"/>
    </row>
    <row r="121" ht="24.75" customHeight="1">
      <c r="A121" s="95"/>
      <c r="B121" s="145" t="s">
        <v>42</v>
      </c>
      <c r="C121" s="146">
        <v>100.0</v>
      </c>
      <c r="D121" s="46"/>
      <c r="E121" s="46"/>
      <c r="F121" s="46"/>
      <c r="G121" s="46"/>
      <c r="H121" s="47"/>
      <c r="I121" s="32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9"/>
      <c r="Z121" s="7"/>
    </row>
    <row r="122" ht="16.5" customHeight="1">
      <c r="A122" s="14"/>
      <c r="B122" s="147"/>
      <c r="C122" s="148"/>
      <c r="D122" s="117"/>
      <c r="E122" s="117"/>
      <c r="F122" s="117"/>
      <c r="G122" s="117"/>
      <c r="H122" s="93"/>
      <c r="I122" s="32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9"/>
      <c r="Z122" s="7"/>
    </row>
    <row r="123" ht="26.25" customHeight="1">
      <c r="A123" s="14"/>
      <c r="B123" s="147"/>
      <c r="C123" s="144" t="s">
        <v>62</v>
      </c>
      <c r="D123" s="30"/>
      <c r="E123" s="31"/>
      <c r="F123" s="144" t="s">
        <v>63</v>
      </c>
      <c r="G123" s="30"/>
      <c r="H123" s="31"/>
      <c r="I123" s="32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9"/>
      <c r="Z123" s="7"/>
    </row>
    <row r="124" ht="29.25" customHeight="1">
      <c r="A124" s="14"/>
      <c r="B124" s="147"/>
      <c r="C124" s="146">
        <v>16.0</v>
      </c>
      <c r="D124" s="46"/>
      <c r="E124" s="47"/>
      <c r="F124" s="146">
        <v>0.5</v>
      </c>
      <c r="G124" s="46"/>
      <c r="H124" s="47"/>
      <c r="I124" s="32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9"/>
      <c r="Z124" s="7"/>
    </row>
    <row r="125" ht="23.25" customHeight="1">
      <c r="A125" s="14"/>
      <c r="B125" s="147"/>
      <c r="C125" s="149"/>
      <c r="D125" s="30"/>
      <c r="E125" s="30"/>
      <c r="F125" s="30"/>
      <c r="G125" s="30"/>
      <c r="H125" s="31"/>
      <c r="I125" s="32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9"/>
      <c r="Z125" s="7"/>
    </row>
    <row r="126" ht="39.0" customHeight="1">
      <c r="A126" s="14"/>
      <c r="B126" s="147"/>
      <c r="C126" s="150" t="s">
        <v>64</v>
      </c>
      <c r="D126" s="30"/>
      <c r="E126" s="31"/>
      <c r="F126" s="119"/>
      <c r="G126" s="21"/>
      <c r="H126" s="51"/>
      <c r="I126" s="32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9"/>
      <c r="Z126" s="7"/>
    </row>
    <row r="127" ht="23.25" customHeight="1">
      <c r="A127" s="14"/>
      <c r="B127" s="147"/>
      <c r="C127" s="146">
        <v>16.0</v>
      </c>
      <c r="D127" s="46"/>
      <c r="E127" s="47"/>
      <c r="F127" s="119"/>
      <c r="G127" s="21"/>
      <c r="H127" s="51"/>
      <c r="I127" s="32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9"/>
      <c r="Z127" s="7"/>
    </row>
    <row r="128" ht="23.25" customHeight="1">
      <c r="A128" s="14"/>
      <c r="B128" s="147"/>
      <c r="C128" s="151"/>
      <c r="D128" s="117"/>
      <c r="E128" s="152"/>
      <c r="F128" s="153"/>
      <c r="G128" s="46"/>
      <c r="H128" s="47"/>
      <c r="I128" s="32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9"/>
      <c r="Z128" s="7"/>
    </row>
    <row r="129" ht="16.5" customHeight="1">
      <c r="A129" s="14"/>
      <c r="B129" s="147"/>
      <c r="C129" s="154">
        <f>H28*C124+H29*C127</f>
        <v>1208.571429</v>
      </c>
      <c r="D129" s="30"/>
      <c r="E129" s="31"/>
      <c r="F129" s="155">
        <f>H28*F124</f>
        <v>20.98214286</v>
      </c>
      <c r="G129" s="30"/>
      <c r="H129" s="31"/>
      <c r="I129" s="32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9"/>
      <c r="Z129" s="7"/>
    </row>
    <row r="130" ht="24.75" customHeight="1">
      <c r="A130" s="14"/>
      <c r="B130" s="147"/>
      <c r="C130" s="156" t="s">
        <v>65</v>
      </c>
      <c r="D130" s="46"/>
      <c r="E130" s="47"/>
      <c r="F130" s="157" t="s">
        <v>66</v>
      </c>
      <c r="G130" s="46"/>
      <c r="H130" s="47"/>
      <c r="I130" s="32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9"/>
      <c r="Z130" s="7"/>
    </row>
    <row r="131" ht="16.5" customHeight="1">
      <c r="A131" s="14"/>
      <c r="B131" s="147"/>
      <c r="C131" s="154">
        <f>C129*C121</f>
        <v>120857.1429</v>
      </c>
      <c r="D131" s="30"/>
      <c r="E131" s="31"/>
      <c r="F131" s="155">
        <f>F129*C121</f>
        <v>2098.214286</v>
      </c>
      <c r="G131" s="30"/>
      <c r="H131" s="31"/>
      <c r="I131" s="32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9"/>
      <c r="Z131" s="7"/>
    </row>
    <row r="132" ht="33.0" customHeight="1">
      <c r="A132" s="14"/>
      <c r="B132" s="147"/>
      <c r="C132" s="156" t="s">
        <v>67</v>
      </c>
      <c r="D132" s="46"/>
      <c r="E132" s="47"/>
      <c r="F132" s="157" t="s">
        <v>68</v>
      </c>
      <c r="G132" s="46"/>
      <c r="H132" s="47"/>
      <c r="I132" s="32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9"/>
      <c r="Z132" s="7"/>
    </row>
    <row r="133" ht="23.25" customHeight="1">
      <c r="A133" s="14"/>
      <c r="B133" s="147"/>
      <c r="C133" s="158">
        <f>C131-F131</f>
        <v>118758.9286</v>
      </c>
      <c r="D133" s="30"/>
      <c r="E133" s="30"/>
      <c r="F133" s="30"/>
      <c r="G133" s="30"/>
      <c r="H133" s="31"/>
      <c r="I133" s="32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9"/>
      <c r="Z133" s="7"/>
    </row>
    <row r="134" ht="29.25" customHeight="1">
      <c r="A134" s="14"/>
      <c r="B134" s="159"/>
      <c r="C134" s="160" t="s">
        <v>69</v>
      </c>
      <c r="D134" s="46"/>
      <c r="E134" s="46"/>
      <c r="F134" s="46"/>
      <c r="G134" s="46"/>
      <c r="H134" s="47"/>
      <c r="I134" s="32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9"/>
      <c r="Z134" s="7"/>
    </row>
    <row r="135" ht="190.5" customHeight="1">
      <c r="A135" s="14"/>
      <c r="B135" s="161"/>
      <c r="C135" s="21"/>
      <c r="D135" s="21"/>
      <c r="E135" s="21"/>
      <c r="F135" s="21"/>
      <c r="G135" s="21"/>
      <c r="H135" s="22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9"/>
      <c r="Z135" s="7"/>
    </row>
    <row r="136" ht="44.25" customHeight="1">
      <c r="A136" s="14"/>
      <c r="B136" s="83" t="s">
        <v>70</v>
      </c>
      <c r="C136" s="21"/>
      <c r="D136" s="21"/>
      <c r="E136" s="21"/>
      <c r="F136" s="21"/>
      <c r="G136" s="21"/>
      <c r="H136" s="22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9"/>
      <c r="Z136" s="7"/>
    </row>
    <row r="137" ht="16.5" customHeight="1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9"/>
      <c r="Z137" s="7"/>
    </row>
    <row r="138" ht="16.5" customHeight="1">
      <c r="A138" s="14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9"/>
      <c r="Z138" s="7"/>
    </row>
    <row r="139" ht="16.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9"/>
      <c r="Z139" s="7"/>
    </row>
    <row r="140" ht="16.5" customHeight="1">
      <c r="A140" s="14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9"/>
      <c r="Z140" s="7"/>
    </row>
    <row r="141" ht="16.5" customHeight="1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9"/>
      <c r="Z141" s="7"/>
    </row>
    <row r="142" ht="16.5" customHeight="1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9"/>
      <c r="Z142" s="7"/>
    </row>
    <row r="143" ht="16.5" customHeight="1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9"/>
      <c r="Z143" s="7"/>
    </row>
    <row r="144" ht="16.5" customHeight="1">
      <c r="A144" s="14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9"/>
      <c r="Z144" s="7"/>
    </row>
    <row r="145" ht="16.5" customHeight="1">
      <c r="A145" s="14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9"/>
      <c r="Z145" s="7"/>
    </row>
    <row r="146" ht="16.5" customHeight="1">
      <c r="A146" s="14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9"/>
      <c r="Z146" s="7"/>
    </row>
    <row r="147" ht="16.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9"/>
      <c r="Z147" s="7"/>
    </row>
    <row r="148" ht="16.5" customHeight="1">
      <c r="A148" s="14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9"/>
      <c r="Z148" s="7"/>
    </row>
    <row r="149" ht="16.5" customHeight="1">
      <c r="A149" s="14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9"/>
      <c r="Z149" s="7"/>
    </row>
    <row r="150" ht="16.5" customHeight="1">
      <c r="A150" s="14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9"/>
      <c r="Z150" s="7"/>
    </row>
    <row r="151" ht="16.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9"/>
      <c r="Z151" s="7"/>
    </row>
    <row r="152" ht="16.5" customHeight="1">
      <c r="A152" s="14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9"/>
      <c r="Z152" s="7"/>
    </row>
    <row r="153" ht="16.5" customHeight="1">
      <c r="A153" s="14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9"/>
      <c r="Z153" s="7"/>
    </row>
    <row r="154" ht="16.5" customHeight="1">
      <c r="A154" s="14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9"/>
      <c r="Z154" s="7"/>
    </row>
    <row r="155" ht="16.5" customHeight="1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9"/>
      <c r="Z155" s="7"/>
    </row>
    <row r="156" ht="16.5" customHeight="1">
      <c r="A156" s="14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9"/>
      <c r="Z156" s="7"/>
    </row>
    <row r="157" ht="16.5" customHeight="1">
      <c r="A157" s="14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9"/>
      <c r="Z157" s="7"/>
    </row>
    <row r="158" ht="16.5" customHeight="1">
      <c r="A158" s="14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9"/>
      <c r="Z158" s="7"/>
    </row>
    <row r="159" ht="16.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9"/>
      <c r="Z159" s="7"/>
    </row>
    <row r="160" ht="16.5" customHeight="1">
      <c r="A160" s="14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9"/>
      <c r="Z160" s="7"/>
    </row>
    <row r="161" ht="16.5" customHeight="1">
      <c r="A161" s="14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9"/>
      <c r="Z161" s="7"/>
    </row>
    <row r="162" ht="16.5" customHeight="1">
      <c r="A162" s="14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9"/>
      <c r="Z162" s="7"/>
    </row>
    <row r="163" ht="16.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9"/>
      <c r="Z163" s="7"/>
    </row>
    <row r="164" ht="17.25" customHeight="1">
      <c r="A164" s="14"/>
      <c r="B164" s="15"/>
      <c r="C164" s="27"/>
      <c r="D164" s="27"/>
      <c r="E164" s="27"/>
      <c r="F164" s="27"/>
      <c r="G164" s="27"/>
      <c r="H164" s="27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9"/>
      <c r="Z164" s="7"/>
    </row>
    <row r="165" ht="18.0" customHeight="1">
      <c r="A165" s="14"/>
      <c r="B165" s="162"/>
      <c r="C165" s="138" t="s">
        <v>71</v>
      </c>
      <c r="D165" s="117"/>
      <c r="E165" s="91"/>
      <c r="F165" s="139" t="s">
        <v>72</v>
      </c>
      <c r="G165" s="117"/>
      <c r="H165" s="93"/>
      <c r="I165" s="32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9"/>
      <c r="Z165" s="7"/>
    </row>
    <row r="166" ht="41.25" customHeight="1">
      <c r="A166" s="163"/>
      <c r="B166" s="164" t="s">
        <v>26</v>
      </c>
      <c r="C166" s="90" t="s">
        <v>73</v>
      </c>
      <c r="D166" s="117"/>
      <c r="E166" s="93"/>
      <c r="F166" s="90" t="s">
        <v>74</v>
      </c>
      <c r="G166" s="117"/>
      <c r="H166" s="93"/>
      <c r="I166" s="32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9"/>
      <c r="Z166" s="7"/>
    </row>
    <row r="167" ht="40.5" customHeight="1">
      <c r="A167" s="163"/>
      <c r="B167" s="165" t="s">
        <v>30</v>
      </c>
      <c r="C167" s="90" t="s">
        <v>75</v>
      </c>
      <c r="D167" s="117"/>
      <c r="E167" s="93"/>
      <c r="F167" s="90" t="s">
        <v>76</v>
      </c>
      <c r="G167" s="117"/>
      <c r="H167" s="93"/>
      <c r="I167" s="32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9"/>
      <c r="Z167" s="7"/>
    </row>
    <row r="168" ht="39.75" customHeight="1">
      <c r="A168" s="166"/>
      <c r="B168" s="165" t="s">
        <v>34</v>
      </c>
      <c r="C168" s="96" t="s">
        <v>77</v>
      </c>
      <c r="D168" s="142"/>
      <c r="E168" s="99"/>
      <c r="F168" s="96" t="s">
        <v>78</v>
      </c>
      <c r="G168" s="142"/>
      <c r="H168" s="99"/>
      <c r="I168" s="32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9"/>
      <c r="Z168" s="7"/>
    </row>
    <row r="169" ht="23.25" customHeight="1">
      <c r="A169" s="166"/>
      <c r="B169" s="167"/>
      <c r="C169" s="101" t="s">
        <v>38</v>
      </c>
      <c r="D169" s="102"/>
      <c r="E169" s="102"/>
      <c r="F169" s="102"/>
      <c r="G169" s="102"/>
      <c r="H169" s="103"/>
      <c r="I169" s="104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9"/>
      <c r="Z169" s="7"/>
    </row>
    <row r="170" ht="23.25" customHeight="1">
      <c r="A170" s="166"/>
      <c r="B170" s="168"/>
      <c r="C170" s="106"/>
      <c r="D170" s="107"/>
      <c r="E170" s="107"/>
      <c r="F170" s="107"/>
      <c r="G170" s="107"/>
      <c r="H170" s="108"/>
      <c r="I170" s="32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9"/>
      <c r="Z170" s="7"/>
    </row>
    <row r="171" ht="23.25" customHeight="1">
      <c r="A171" s="166"/>
      <c r="B171" s="168"/>
      <c r="C171" s="150" t="s">
        <v>79</v>
      </c>
      <c r="D171" s="30"/>
      <c r="E171" s="30"/>
      <c r="F171" s="30"/>
      <c r="G171" s="30"/>
      <c r="H171" s="31"/>
      <c r="I171" s="32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9"/>
      <c r="Z171" s="7"/>
    </row>
    <row r="172" ht="23.25" customHeight="1">
      <c r="A172" s="166"/>
      <c r="B172" s="169" t="s">
        <v>42</v>
      </c>
      <c r="C172" s="146">
        <v>200.0</v>
      </c>
      <c r="D172" s="46"/>
      <c r="E172" s="46"/>
      <c r="F172" s="46"/>
      <c r="G172" s="46"/>
      <c r="H172" s="47"/>
      <c r="I172" s="32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9"/>
      <c r="Z172" s="7"/>
    </row>
    <row r="173" ht="25.5" customHeight="1">
      <c r="A173" s="163"/>
      <c r="B173" s="170"/>
      <c r="C173" s="116"/>
      <c r="D173" s="117"/>
      <c r="E173" s="117"/>
      <c r="F173" s="117"/>
      <c r="G173" s="117"/>
      <c r="H173" s="93"/>
      <c r="I173" s="32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9"/>
      <c r="Z173" s="7"/>
    </row>
    <row r="174" ht="25.5" customHeight="1">
      <c r="A174" s="163"/>
      <c r="B174" s="170"/>
      <c r="C174" s="150" t="s">
        <v>80</v>
      </c>
      <c r="D174" s="30"/>
      <c r="E174" s="31"/>
      <c r="F174" s="150" t="s">
        <v>81</v>
      </c>
      <c r="G174" s="30"/>
      <c r="H174" s="31"/>
      <c r="I174" s="32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9"/>
      <c r="Z174" s="7"/>
    </row>
    <row r="175" ht="23.25" customHeight="1">
      <c r="A175" s="163"/>
      <c r="B175" s="170"/>
      <c r="C175" s="146">
        <v>1.0</v>
      </c>
      <c r="D175" s="46"/>
      <c r="E175" s="47"/>
      <c r="F175" s="146">
        <v>0.1</v>
      </c>
      <c r="G175" s="46"/>
      <c r="H175" s="47"/>
      <c r="I175" s="32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9"/>
      <c r="Z175" s="7"/>
    </row>
    <row r="176" ht="25.5" customHeight="1">
      <c r="A176" s="163"/>
      <c r="B176" s="170"/>
      <c r="C176" s="118"/>
      <c r="D176" s="30"/>
      <c r="E176" s="30"/>
      <c r="F176" s="30"/>
      <c r="G176" s="30"/>
      <c r="H176" s="31"/>
      <c r="I176" s="32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9"/>
      <c r="Z176" s="7"/>
    </row>
    <row r="177" ht="33.0" customHeight="1">
      <c r="A177" s="163"/>
      <c r="B177" s="170"/>
      <c r="C177" s="150" t="s">
        <v>82</v>
      </c>
      <c r="D177" s="30"/>
      <c r="E177" s="31"/>
      <c r="F177" s="128"/>
      <c r="G177" s="21"/>
      <c r="H177" s="51"/>
      <c r="I177" s="32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9"/>
      <c r="Z177" s="7"/>
    </row>
    <row r="178" ht="27.75" customHeight="1">
      <c r="A178" s="171"/>
      <c r="B178" s="170"/>
      <c r="C178" s="146">
        <v>1.0</v>
      </c>
      <c r="D178" s="46"/>
      <c r="E178" s="47"/>
      <c r="F178" s="172"/>
      <c r="G178" s="21"/>
      <c r="H178" s="51"/>
      <c r="I178" s="32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9"/>
      <c r="Z178" s="7"/>
    </row>
    <row r="179" ht="25.5" customHeight="1">
      <c r="A179" s="171"/>
      <c r="B179" s="170"/>
      <c r="C179" s="173"/>
      <c r="D179" s="117"/>
      <c r="E179" s="152"/>
      <c r="F179" s="174"/>
      <c r="G179" s="46"/>
      <c r="H179" s="47"/>
      <c r="I179" s="32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9"/>
      <c r="Z179" s="7"/>
    </row>
    <row r="180" ht="16.5" customHeight="1">
      <c r="A180" s="171"/>
      <c r="B180" s="170"/>
      <c r="C180" s="175">
        <f>H28*C175+H29*C178</f>
        <v>75.53571429</v>
      </c>
      <c r="D180" s="30"/>
      <c r="E180" s="31"/>
      <c r="F180" s="176">
        <f>H28*F175</f>
        <v>4.196428571</v>
      </c>
      <c r="G180" s="30"/>
      <c r="H180" s="31"/>
      <c r="I180" s="32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9"/>
      <c r="Z180" s="7"/>
    </row>
    <row r="181" ht="24.75" customHeight="1">
      <c r="A181" s="171"/>
      <c r="B181" s="170"/>
      <c r="C181" s="177" t="s">
        <v>83</v>
      </c>
      <c r="D181" s="46"/>
      <c r="E181" s="47"/>
      <c r="F181" s="178" t="s">
        <v>84</v>
      </c>
      <c r="G181" s="46"/>
      <c r="H181" s="47"/>
      <c r="I181" s="32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9"/>
      <c r="Z181" s="7"/>
    </row>
    <row r="182" ht="16.5" customHeight="1">
      <c r="A182" s="171"/>
      <c r="B182" s="170"/>
      <c r="C182" s="175">
        <f>C180*C172</f>
        <v>15107.14286</v>
      </c>
      <c r="D182" s="30"/>
      <c r="E182" s="31"/>
      <c r="F182" s="176">
        <f>F180*C172</f>
        <v>839.2857143</v>
      </c>
      <c r="G182" s="30"/>
      <c r="H182" s="31"/>
      <c r="I182" s="32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9"/>
      <c r="Z182" s="7"/>
    </row>
    <row r="183" ht="24.75" customHeight="1">
      <c r="A183" s="171"/>
      <c r="B183" s="179"/>
      <c r="C183" s="177" t="s">
        <v>85</v>
      </c>
      <c r="D183" s="46"/>
      <c r="E183" s="47"/>
      <c r="F183" s="178" t="s">
        <v>86</v>
      </c>
      <c r="G183" s="46"/>
      <c r="H183" s="47"/>
      <c r="I183" s="32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9"/>
      <c r="Z183" s="7"/>
    </row>
    <row r="184" ht="34.5" customHeight="1">
      <c r="A184" s="171"/>
      <c r="B184" s="180"/>
      <c r="C184" s="181">
        <f>C182-F182</f>
        <v>14267.85714</v>
      </c>
      <c r="D184" s="30"/>
      <c r="E184" s="30"/>
      <c r="F184" s="30"/>
      <c r="G184" s="30"/>
      <c r="H184" s="31"/>
      <c r="I184" s="32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9"/>
      <c r="Z184" s="7"/>
    </row>
    <row r="185" ht="40.5" customHeight="1">
      <c r="A185" s="171"/>
      <c r="B185" s="182"/>
      <c r="C185" s="183" t="s">
        <v>87</v>
      </c>
      <c r="D185" s="46"/>
      <c r="E185" s="46"/>
      <c r="F185" s="46"/>
      <c r="G185" s="46"/>
      <c r="H185" s="47"/>
      <c r="I185" s="32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9"/>
      <c r="Z185" s="7"/>
    </row>
    <row r="186" ht="63.75" hidden="1" customHeight="1">
      <c r="A186" s="14"/>
      <c r="B186" s="15"/>
      <c r="C186" s="184"/>
      <c r="D186" s="184"/>
      <c r="E186" s="184"/>
      <c r="F186" s="184"/>
      <c r="G186" s="184"/>
      <c r="H186" s="184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9"/>
      <c r="Z186" s="7"/>
    </row>
    <row r="187" ht="23.25" hidden="1" customHeight="1">
      <c r="A187" s="14"/>
      <c r="B187" s="185"/>
      <c r="C187" s="186" t="s">
        <v>88</v>
      </c>
      <c r="D187" s="187"/>
      <c r="E187" s="184"/>
      <c r="F187" s="188" t="s">
        <v>89</v>
      </c>
      <c r="G187" s="117"/>
      <c r="H187" s="152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9"/>
      <c r="Z187" s="7"/>
    </row>
    <row r="188" ht="16.5" hidden="1" customHeight="1">
      <c r="A188" s="14"/>
      <c r="B188" s="185"/>
      <c r="C188" s="189" t="s">
        <v>90</v>
      </c>
      <c r="D188" s="190"/>
      <c r="E188" s="191"/>
      <c r="F188" s="189" t="s">
        <v>91</v>
      </c>
      <c r="G188" s="189" t="s">
        <v>92</v>
      </c>
      <c r="H188" s="189" t="s">
        <v>93</v>
      </c>
      <c r="I188" s="62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9"/>
      <c r="Z188" s="7"/>
    </row>
    <row r="189" ht="16.5" hidden="1" customHeight="1">
      <c r="A189" s="192"/>
      <c r="B189" s="193" t="s">
        <v>94</v>
      </c>
      <c r="C189" s="194">
        <v>398.0</v>
      </c>
      <c r="D189" s="195"/>
      <c r="E189" s="196" t="s">
        <v>95</v>
      </c>
      <c r="F189" s="197">
        <f>-C197</f>
        <v>-53292</v>
      </c>
      <c r="G189" s="198"/>
      <c r="H189" s="198">
        <f t="shared" ref="H189:H199" si="5">G189+F189</f>
        <v>-53292</v>
      </c>
      <c r="I189" s="62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9"/>
      <c r="Z189" s="7"/>
    </row>
    <row r="190" ht="16.5" hidden="1" customHeight="1">
      <c r="A190" s="192"/>
      <c r="B190" s="193" t="s">
        <v>96</v>
      </c>
      <c r="C190" s="194">
        <v>1022.0</v>
      </c>
      <c r="D190" s="195"/>
      <c r="E190" s="196" t="s">
        <v>97</v>
      </c>
      <c r="F190" s="198">
        <f t="shared" ref="F190:F199" si="6">F189</f>
        <v>-53292</v>
      </c>
      <c r="G190" s="197">
        <f>C19/4</f>
        <v>83322.94643</v>
      </c>
      <c r="H190" s="198">
        <f t="shared" si="5"/>
        <v>30030.94643</v>
      </c>
      <c r="I190" s="62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9"/>
      <c r="Z190" s="7"/>
    </row>
    <row r="191" ht="16.5" hidden="1" customHeight="1">
      <c r="A191" s="192"/>
      <c r="B191" s="193" t="s">
        <v>98</v>
      </c>
      <c r="C191" s="194">
        <v>2240.0</v>
      </c>
      <c r="D191" s="195"/>
      <c r="E191" s="196" t="s">
        <v>99</v>
      </c>
      <c r="F191" s="198">
        <f t="shared" si="6"/>
        <v>-53292</v>
      </c>
      <c r="G191" s="198">
        <f t="shared" ref="G191:G199" si="7">G190</f>
        <v>83322.94643</v>
      </c>
      <c r="H191" s="198">
        <f t="shared" si="5"/>
        <v>30030.94643</v>
      </c>
      <c r="I191" s="62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9"/>
      <c r="Z191" s="7"/>
    </row>
    <row r="192" ht="16.5" hidden="1" customHeight="1">
      <c r="A192" s="192"/>
      <c r="B192" s="193" t="s">
        <v>100</v>
      </c>
      <c r="C192" s="194">
        <v>4441.0</v>
      </c>
      <c r="D192" s="195"/>
      <c r="E192" s="196" t="s">
        <v>101</v>
      </c>
      <c r="F192" s="198">
        <f t="shared" si="6"/>
        <v>-53292</v>
      </c>
      <c r="G192" s="198">
        <f t="shared" si="7"/>
        <v>83322.94643</v>
      </c>
      <c r="H192" s="198">
        <f t="shared" si="5"/>
        <v>30030.94643</v>
      </c>
      <c r="I192" s="62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9"/>
      <c r="Z192" s="7"/>
    </row>
    <row r="193" ht="16.5" hidden="1" customHeight="1">
      <c r="A193" s="14"/>
      <c r="B193" s="185"/>
      <c r="C193" s="189" t="s">
        <v>102</v>
      </c>
      <c r="D193" s="195"/>
      <c r="E193" s="196" t="s">
        <v>103</v>
      </c>
      <c r="F193" s="198">
        <f t="shared" si="6"/>
        <v>-53292</v>
      </c>
      <c r="G193" s="198">
        <f t="shared" si="7"/>
        <v>83322.94643</v>
      </c>
      <c r="H193" s="198">
        <f t="shared" si="5"/>
        <v>30030.94643</v>
      </c>
      <c r="I193" s="62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9"/>
      <c r="Z193" s="7"/>
    </row>
    <row r="194" ht="16.5" hidden="1" customHeight="1">
      <c r="A194" s="192"/>
      <c r="B194" s="193" t="s">
        <v>94</v>
      </c>
      <c r="C194" s="194">
        <f t="shared" ref="C194:C197" si="8">C189*12</f>
        <v>4776</v>
      </c>
      <c r="D194" s="195"/>
      <c r="E194" s="196" t="s">
        <v>104</v>
      </c>
      <c r="F194" s="198">
        <f t="shared" si="6"/>
        <v>-53292</v>
      </c>
      <c r="G194" s="198">
        <f t="shared" si="7"/>
        <v>83322.94643</v>
      </c>
      <c r="H194" s="198">
        <f t="shared" si="5"/>
        <v>30030.94643</v>
      </c>
      <c r="I194" s="62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9"/>
      <c r="Z194" s="7"/>
    </row>
    <row r="195" ht="16.5" hidden="1" customHeight="1">
      <c r="A195" s="192"/>
      <c r="B195" s="193" t="s">
        <v>96</v>
      </c>
      <c r="C195" s="194">
        <f t="shared" si="8"/>
        <v>12264</v>
      </c>
      <c r="D195" s="195"/>
      <c r="E195" s="196" t="s">
        <v>105</v>
      </c>
      <c r="F195" s="198">
        <f t="shared" si="6"/>
        <v>-53292</v>
      </c>
      <c r="G195" s="198">
        <f t="shared" si="7"/>
        <v>83322.94643</v>
      </c>
      <c r="H195" s="198">
        <f t="shared" si="5"/>
        <v>30030.94643</v>
      </c>
      <c r="I195" s="62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9"/>
      <c r="Z195" s="7"/>
    </row>
    <row r="196" ht="16.5" hidden="1" customHeight="1">
      <c r="A196" s="192"/>
      <c r="B196" s="193" t="s">
        <v>98</v>
      </c>
      <c r="C196" s="194">
        <f t="shared" si="8"/>
        <v>26880</v>
      </c>
      <c r="D196" s="195"/>
      <c r="E196" s="196" t="s">
        <v>106</v>
      </c>
      <c r="F196" s="198">
        <f t="shared" si="6"/>
        <v>-53292</v>
      </c>
      <c r="G196" s="198">
        <f t="shared" si="7"/>
        <v>83322.94643</v>
      </c>
      <c r="H196" s="198">
        <f t="shared" si="5"/>
        <v>30030.94643</v>
      </c>
      <c r="I196" s="62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9"/>
      <c r="Z196" s="7"/>
    </row>
    <row r="197" ht="16.5" hidden="1" customHeight="1">
      <c r="A197" s="192"/>
      <c r="B197" s="193" t="s">
        <v>100</v>
      </c>
      <c r="C197" s="194">
        <f t="shared" si="8"/>
        <v>53292</v>
      </c>
      <c r="D197" s="195"/>
      <c r="E197" s="196" t="s">
        <v>107</v>
      </c>
      <c r="F197" s="198">
        <f t="shared" si="6"/>
        <v>-53292</v>
      </c>
      <c r="G197" s="198">
        <f t="shared" si="7"/>
        <v>83322.94643</v>
      </c>
      <c r="H197" s="198">
        <f t="shared" si="5"/>
        <v>30030.94643</v>
      </c>
      <c r="I197" s="62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9"/>
      <c r="Z197" s="7"/>
    </row>
    <row r="198" ht="16.5" hidden="1" customHeight="1">
      <c r="A198" s="14"/>
      <c r="B198" s="15"/>
      <c r="C198" s="184"/>
      <c r="D198" s="191"/>
      <c r="E198" s="196" t="s">
        <v>108</v>
      </c>
      <c r="F198" s="198">
        <f t="shared" si="6"/>
        <v>-53292</v>
      </c>
      <c r="G198" s="198">
        <f t="shared" si="7"/>
        <v>83322.94643</v>
      </c>
      <c r="H198" s="198">
        <f t="shared" si="5"/>
        <v>30030.94643</v>
      </c>
      <c r="I198" s="62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9"/>
      <c r="Z198" s="7"/>
    </row>
    <row r="199" ht="16.5" hidden="1" customHeight="1">
      <c r="A199" s="14"/>
      <c r="B199" s="15"/>
      <c r="C199" s="184"/>
      <c r="D199" s="191"/>
      <c r="E199" s="196" t="s">
        <v>109</v>
      </c>
      <c r="F199" s="198">
        <f t="shared" si="6"/>
        <v>-53292</v>
      </c>
      <c r="G199" s="198">
        <f t="shared" si="7"/>
        <v>83322.94643</v>
      </c>
      <c r="H199" s="198">
        <f t="shared" si="5"/>
        <v>30030.94643</v>
      </c>
      <c r="I199" s="62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9"/>
      <c r="Z199" s="7"/>
    </row>
    <row r="200" ht="17.25" hidden="1" customHeight="1">
      <c r="A200" s="14"/>
      <c r="B200" s="15"/>
      <c r="C200" s="184"/>
      <c r="D200" s="184"/>
      <c r="E200" s="184"/>
      <c r="F200" s="184"/>
      <c r="G200" s="184"/>
      <c r="H200" s="184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9"/>
      <c r="Z200" s="7"/>
    </row>
    <row r="201" ht="45.0" hidden="1" customHeight="1">
      <c r="A201" s="14"/>
      <c r="B201" s="28"/>
      <c r="C201" s="199"/>
      <c r="D201" s="200" t="s">
        <v>110</v>
      </c>
      <c r="E201" s="201">
        <f>IRR(H189:H199)</f>
        <v>0.556777245</v>
      </c>
      <c r="F201" s="117"/>
      <c r="G201" s="93"/>
      <c r="H201" s="199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9"/>
      <c r="Z201" s="7"/>
    </row>
    <row r="202" ht="45.75" hidden="1" customHeight="1">
      <c r="A202" s="14"/>
      <c r="B202" s="28"/>
      <c r="C202" s="199"/>
      <c r="D202" s="200" t="str">
        <f>"NPV (discount "&amp;D203*100&amp;"%) ="</f>
        <v>NPV (discount 8%) =</v>
      </c>
      <c r="E202" s="202">
        <f t="array" ref="E202">H189+NPV(D203,H190:H199)</f>
        <v>148218.095</v>
      </c>
      <c r="F202" s="117"/>
      <c r="G202" s="93"/>
      <c r="H202" s="199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9"/>
      <c r="Z202" s="7"/>
    </row>
    <row r="203" ht="16.5" hidden="1" customHeight="1">
      <c r="A203" s="14"/>
      <c r="B203" s="15"/>
      <c r="C203" s="184"/>
      <c r="D203" s="203">
        <v>0.08</v>
      </c>
      <c r="E203" s="184"/>
      <c r="F203" s="184"/>
      <c r="G203" s="184"/>
      <c r="H203" s="184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9"/>
      <c r="Z203" s="7"/>
    </row>
    <row r="204" ht="16.5" hidden="1" customHeight="1">
      <c r="A204" s="14"/>
      <c r="B204" s="15"/>
      <c r="C204" s="204" t="s">
        <v>111</v>
      </c>
      <c r="D204" s="184"/>
      <c r="E204" s="184"/>
      <c r="F204" s="184"/>
      <c r="G204" s="184"/>
      <c r="H204" s="184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9"/>
      <c r="Z204" s="7"/>
    </row>
    <row r="205" ht="16.5" hidden="1" customHeight="1">
      <c r="A205" s="14"/>
      <c r="B205" s="15"/>
      <c r="C205" s="184"/>
      <c r="D205" s="184"/>
      <c r="E205" s="184"/>
      <c r="F205" s="184"/>
      <c r="G205" s="184"/>
      <c r="H205" s="184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9"/>
      <c r="Z205" s="7"/>
    </row>
    <row r="206" ht="16.5" customHeight="1">
      <c r="A206" s="14"/>
      <c r="B206" s="15"/>
      <c r="C206" s="49"/>
      <c r="D206" s="49"/>
      <c r="E206" s="49"/>
      <c r="F206" s="49"/>
      <c r="G206" s="49"/>
      <c r="H206" s="49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9"/>
      <c r="Z206" s="7"/>
    </row>
    <row r="207" ht="16.5" customHeight="1">
      <c r="A207" s="14"/>
      <c r="B207" s="15"/>
      <c r="C207" s="205" t="s">
        <v>112</v>
      </c>
      <c r="D207" s="206" t="s">
        <v>113</v>
      </c>
      <c r="E207" s="18"/>
      <c r="F207" s="205" t="s">
        <v>114</v>
      </c>
      <c r="G207" s="206" t="s">
        <v>115</v>
      </c>
      <c r="H207" s="18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9"/>
      <c r="Z207" s="7"/>
    </row>
    <row r="208" ht="16.5" customHeight="1">
      <c r="A208" s="14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9"/>
      <c r="Z208" s="7"/>
    </row>
    <row r="209" ht="16.5" customHeight="1">
      <c r="A209" s="14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9"/>
      <c r="Z209" s="7"/>
    </row>
    <row r="210" ht="16.5" customHeight="1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9"/>
      <c r="Z210" s="7"/>
    </row>
    <row r="211" ht="16.5" customHeight="1">
      <c r="A211" s="14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9"/>
      <c r="Z211" s="7"/>
    </row>
    <row r="212" ht="16.5" customHeight="1">
      <c r="A212" s="14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9"/>
      <c r="Z212" s="7"/>
    </row>
    <row r="213" ht="16.5" customHeight="1">
      <c r="A213" s="14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9"/>
      <c r="Z213" s="7"/>
    </row>
    <row r="214" ht="16.5" customHeight="1">
      <c r="A214" s="14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9"/>
      <c r="Z214" s="7"/>
    </row>
    <row r="215" ht="16.5" customHeight="1">
      <c r="A215" s="14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9"/>
      <c r="Z215" s="7"/>
    </row>
    <row r="216" ht="16.5" customHeight="1">
      <c r="A216" s="14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9"/>
      <c r="Z216" s="7"/>
    </row>
    <row r="217" ht="16.5" customHeight="1">
      <c r="A217" s="14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9"/>
      <c r="Z217" s="7"/>
    </row>
    <row r="218" ht="16.5" customHeight="1">
      <c r="A218" s="14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9"/>
      <c r="Z218" s="7"/>
    </row>
    <row r="219" ht="16.5" customHeight="1">
      <c r="A219" s="14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9"/>
      <c r="Z219" s="7"/>
    </row>
    <row r="220" ht="16.5" customHeight="1">
      <c r="A220" s="14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9"/>
      <c r="Z220" s="7"/>
    </row>
    <row r="221" ht="16.5" customHeight="1">
      <c r="A221" s="14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9"/>
      <c r="Z221" s="7"/>
    </row>
    <row r="222" ht="16.5" customHeight="1">
      <c r="A222" s="14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9"/>
      <c r="Z222" s="7"/>
    </row>
    <row r="223" ht="16.5" customHeight="1">
      <c r="A223" s="14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9"/>
      <c r="Z223" s="7"/>
    </row>
    <row r="224" ht="16.5" customHeight="1">
      <c r="A224" s="14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9"/>
      <c r="Z224" s="7"/>
    </row>
    <row r="225" ht="16.5" customHeight="1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9"/>
      <c r="Z225" s="7"/>
    </row>
    <row r="226" ht="16.5" customHeight="1">
      <c r="A226" s="14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9"/>
      <c r="Z226" s="7"/>
    </row>
    <row r="227" ht="16.5" customHeight="1">
      <c r="A227" s="14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9"/>
      <c r="Z227" s="7"/>
    </row>
    <row r="228" ht="16.5" customHeight="1">
      <c r="A228" s="14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9"/>
      <c r="Z228" s="7"/>
    </row>
    <row r="229" ht="16.5" customHeight="1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9"/>
      <c r="Z229" s="7"/>
    </row>
    <row r="230" ht="16.5" customHeight="1">
      <c r="A230" s="14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9"/>
      <c r="Z230" s="7"/>
    </row>
    <row r="231" ht="16.5" customHeight="1">
      <c r="A231" s="14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9"/>
      <c r="Z231" s="7"/>
    </row>
    <row r="232" ht="16.5" customHeight="1">
      <c r="A232" s="14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9"/>
      <c r="Z232" s="7"/>
    </row>
    <row r="233" ht="16.5" customHeight="1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9"/>
      <c r="Z233" s="7"/>
    </row>
    <row r="234" ht="16.5" customHeight="1">
      <c r="A234" s="14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9"/>
      <c r="Z234" s="7"/>
    </row>
    <row r="235" ht="16.5" customHeight="1">
      <c r="A235" s="14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9"/>
      <c r="Z235" s="7"/>
    </row>
    <row r="236" ht="16.5" customHeight="1">
      <c r="A236" s="14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9"/>
      <c r="Z236" s="7"/>
    </row>
    <row r="237" ht="16.5" customHeight="1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9"/>
      <c r="Z237" s="7"/>
    </row>
    <row r="238" ht="16.5" customHeight="1">
      <c r="A238" s="14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9"/>
      <c r="Z238" s="7"/>
    </row>
    <row r="239" ht="16.5" customHeight="1">
      <c r="A239" s="14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9"/>
      <c r="Z239" s="7"/>
    </row>
    <row r="240" ht="16.5" customHeight="1">
      <c r="A240" s="14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9"/>
      <c r="Z240" s="7"/>
    </row>
    <row r="241" ht="16.5" customHeight="1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9"/>
      <c r="Z241" s="7"/>
    </row>
    <row r="242" ht="16.5" customHeight="1">
      <c r="A242" s="14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9"/>
      <c r="Z242" s="7"/>
    </row>
    <row r="243" ht="16.5" customHeight="1">
      <c r="A243" s="14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9"/>
      <c r="Z243" s="7"/>
    </row>
    <row r="244" ht="16.5" customHeight="1">
      <c r="A244" s="14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9"/>
      <c r="Z244" s="7"/>
    </row>
    <row r="245" ht="16.5" customHeight="1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9"/>
      <c r="Z245" s="7"/>
    </row>
    <row r="246" ht="16.5" customHeight="1">
      <c r="A246" s="14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9"/>
      <c r="Z246" s="7"/>
    </row>
    <row r="247" ht="16.5" customHeight="1">
      <c r="A247" s="14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9"/>
      <c r="Z247" s="7"/>
    </row>
    <row r="248" ht="16.5" customHeight="1">
      <c r="A248" s="14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9"/>
      <c r="Z248" s="7"/>
    </row>
    <row r="249" ht="16.5" customHeight="1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9"/>
      <c r="Z249" s="7"/>
    </row>
    <row r="250" ht="16.5" customHeight="1">
      <c r="A250" s="14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9"/>
      <c r="Z250" s="7"/>
    </row>
    <row r="251" ht="16.5" customHeight="1">
      <c r="A251" s="14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9"/>
      <c r="Z251" s="7"/>
    </row>
    <row r="252" ht="16.5" customHeight="1">
      <c r="A252" s="14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9"/>
      <c r="Z252" s="7"/>
    </row>
    <row r="253" ht="16.5" customHeight="1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9"/>
      <c r="Z253" s="7"/>
    </row>
    <row r="254" ht="16.5" customHeight="1">
      <c r="A254" s="14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9"/>
      <c r="Z254" s="7"/>
    </row>
    <row r="255" ht="16.5" customHeight="1">
      <c r="A255" s="14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9"/>
      <c r="Z255" s="7"/>
    </row>
    <row r="256" ht="16.5" customHeight="1">
      <c r="A256" s="14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9"/>
      <c r="Z256" s="7"/>
    </row>
    <row r="257" ht="16.5" customHeight="1">
      <c r="A257" s="14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9"/>
      <c r="Z257" s="7"/>
    </row>
    <row r="258" ht="16.5" customHeight="1">
      <c r="A258" s="14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9"/>
      <c r="Z258" s="7"/>
    </row>
    <row r="259" ht="16.5" customHeight="1">
      <c r="A259" s="14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9"/>
      <c r="Z259" s="7"/>
    </row>
    <row r="260" ht="16.5" customHeight="1">
      <c r="A260" s="14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9"/>
      <c r="Z260" s="7"/>
    </row>
    <row r="261" ht="16.5" customHeight="1">
      <c r="A261" s="14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9"/>
      <c r="Z261" s="7"/>
    </row>
    <row r="262" ht="16.5" customHeight="1">
      <c r="A262" s="14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9"/>
      <c r="Z262" s="7"/>
    </row>
    <row r="263" ht="16.5" customHeight="1">
      <c r="A263" s="14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9"/>
      <c r="Z263" s="7"/>
    </row>
    <row r="264" ht="16.5" customHeight="1">
      <c r="A264" s="14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9"/>
      <c r="Z264" s="7"/>
    </row>
    <row r="265" ht="16.5" customHeight="1">
      <c r="A265" s="14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9"/>
      <c r="Z265" s="7"/>
    </row>
    <row r="266" ht="16.5" customHeight="1">
      <c r="A266" s="14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9"/>
      <c r="Z266" s="7"/>
    </row>
    <row r="267" ht="16.5" customHeight="1">
      <c r="A267" s="14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9"/>
      <c r="Z267" s="7"/>
    </row>
    <row r="268" ht="16.5" customHeight="1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9"/>
      <c r="Z268" s="7"/>
    </row>
    <row r="269" ht="16.5" customHeight="1">
      <c r="A269" s="14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9"/>
      <c r="Z269" s="7"/>
    </row>
    <row r="270" ht="16.5" customHeight="1">
      <c r="A270" s="14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9"/>
      <c r="Z270" s="7"/>
    </row>
    <row r="271" ht="16.5" customHeight="1">
      <c r="A271" s="14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9"/>
      <c r="Z271" s="7"/>
    </row>
    <row r="272" ht="16.5" customHeight="1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9"/>
      <c r="Z272" s="7"/>
    </row>
    <row r="273" ht="16.5" customHeight="1">
      <c r="A273" s="14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9"/>
      <c r="Z273" s="7"/>
    </row>
    <row r="274" ht="16.5" customHeight="1">
      <c r="A274" s="14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9"/>
      <c r="Z274" s="7"/>
    </row>
    <row r="275" ht="16.5" customHeight="1">
      <c r="A275" s="14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9"/>
      <c r="Z275" s="7"/>
    </row>
    <row r="276" ht="16.5" customHeight="1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9"/>
      <c r="Z276" s="7"/>
    </row>
    <row r="277" ht="16.5" customHeight="1">
      <c r="A277" s="14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9"/>
      <c r="Z277" s="7"/>
    </row>
    <row r="278" ht="16.5" customHeight="1">
      <c r="A278" s="14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9"/>
      <c r="Z278" s="7"/>
    </row>
    <row r="279" ht="16.5" customHeight="1">
      <c r="A279" s="14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9"/>
      <c r="Z279" s="7"/>
    </row>
    <row r="280" ht="16.5" customHeight="1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9"/>
      <c r="Z280" s="7"/>
    </row>
    <row r="281" ht="16.5" customHeight="1">
      <c r="A281" s="14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9"/>
      <c r="Z281" s="7"/>
    </row>
    <row r="282" ht="16.5" customHeight="1">
      <c r="A282" s="14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9"/>
      <c r="Z282" s="7"/>
    </row>
    <row r="283" ht="16.5" customHeight="1">
      <c r="A283" s="14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9"/>
      <c r="Z283" s="7"/>
    </row>
    <row r="284" ht="16.5" customHeight="1">
      <c r="A284" s="14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9"/>
      <c r="Z284" s="7"/>
    </row>
    <row r="285" ht="16.5" customHeight="1">
      <c r="A285" s="14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9"/>
      <c r="Z285" s="7"/>
    </row>
    <row r="286" ht="16.5" customHeight="1">
      <c r="A286" s="14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9"/>
      <c r="Z286" s="7"/>
    </row>
    <row r="287" ht="16.5" customHeight="1">
      <c r="A287" s="14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9"/>
      <c r="Z287" s="7"/>
    </row>
    <row r="288" ht="16.5" customHeight="1">
      <c r="A288" s="14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9"/>
      <c r="Z288" s="7"/>
    </row>
    <row r="289" ht="16.5" customHeight="1">
      <c r="A289" s="14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9"/>
      <c r="Z289" s="7"/>
    </row>
    <row r="290" ht="16.5" customHeight="1">
      <c r="A290" s="14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9"/>
      <c r="Z290" s="7"/>
    </row>
    <row r="291" ht="16.5" customHeight="1">
      <c r="A291" s="14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9"/>
      <c r="Z291" s="7"/>
    </row>
    <row r="292" ht="16.5" customHeight="1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9"/>
      <c r="Z292" s="7"/>
    </row>
    <row r="293" ht="16.5" customHeight="1">
      <c r="A293" s="14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9"/>
      <c r="Z293" s="7"/>
    </row>
    <row r="294" ht="16.5" customHeight="1">
      <c r="A294" s="14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9"/>
      <c r="Z294" s="7"/>
    </row>
    <row r="295" ht="16.5" customHeight="1">
      <c r="A295" s="14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9"/>
      <c r="Z295" s="7"/>
    </row>
    <row r="296" ht="16.5" customHeight="1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9"/>
      <c r="Z296" s="7"/>
    </row>
    <row r="297" ht="16.5" customHeight="1">
      <c r="A297" s="14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9"/>
      <c r="Z297" s="7"/>
    </row>
    <row r="298" ht="16.5" customHeight="1">
      <c r="A298" s="14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9"/>
      <c r="Z298" s="7"/>
    </row>
    <row r="299" ht="16.5" customHeight="1">
      <c r="A299" s="14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9"/>
      <c r="Z299" s="7"/>
    </row>
    <row r="300" ht="16.5" customHeight="1">
      <c r="A300" s="14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9"/>
      <c r="Z300" s="7"/>
    </row>
    <row r="301" ht="16.5" customHeight="1">
      <c r="A301" s="14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9"/>
      <c r="Z301" s="7"/>
    </row>
    <row r="302" ht="16.5" customHeight="1">
      <c r="A302" s="14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9"/>
      <c r="Z302" s="7"/>
    </row>
    <row r="303" ht="16.5" customHeight="1">
      <c r="A303" s="14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9"/>
      <c r="Z303" s="7"/>
    </row>
    <row r="304" ht="16.5" customHeight="1">
      <c r="A304" s="14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9"/>
      <c r="Z304" s="7"/>
    </row>
    <row r="305" ht="16.5" customHeight="1">
      <c r="A305" s="14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9"/>
      <c r="Z305" s="7"/>
    </row>
    <row r="306" ht="16.5" customHeight="1">
      <c r="A306" s="14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9"/>
      <c r="Z306" s="7"/>
    </row>
    <row r="307" ht="16.5" customHeight="1">
      <c r="A307" s="14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9"/>
      <c r="Z307" s="7"/>
    </row>
    <row r="308" ht="16.5" customHeight="1">
      <c r="A308" s="14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9"/>
      <c r="Z308" s="7"/>
    </row>
    <row r="309" ht="16.5" customHeight="1">
      <c r="A309" s="14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9"/>
      <c r="Z309" s="7"/>
    </row>
    <row r="310" ht="16.5" customHeight="1">
      <c r="A310" s="14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9"/>
      <c r="Z310" s="7"/>
    </row>
    <row r="311" ht="16.5" customHeight="1">
      <c r="A311" s="14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9"/>
      <c r="Z311" s="7"/>
    </row>
    <row r="312" ht="16.5" customHeight="1">
      <c r="A312" s="14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9"/>
      <c r="Z312" s="7"/>
    </row>
    <row r="313" ht="16.5" customHeight="1">
      <c r="A313" s="14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9"/>
      <c r="Z313" s="7"/>
    </row>
    <row r="314" ht="16.5" customHeight="1">
      <c r="A314" s="14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9"/>
      <c r="Z314" s="7"/>
    </row>
    <row r="315" ht="16.5" customHeight="1">
      <c r="A315" s="14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9"/>
      <c r="Z315" s="7"/>
    </row>
    <row r="316" ht="16.5" customHeight="1">
      <c r="A316" s="14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9"/>
      <c r="Z316" s="7"/>
    </row>
    <row r="317" ht="16.5" customHeight="1">
      <c r="A317" s="14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9"/>
      <c r="Z317" s="7"/>
    </row>
    <row r="318" ht="16.5" customHeight="1">
      <c r="A318" s="14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9"/>
      <c r="Z318" s="7"/>
    </row>
    <row r="319" ht="16.5" customHeight="1">
      <c r="A319" s="14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9"/>
      <c r="Z319" s="7"/>
    </row>
    <row r="320" ht="16.5" customHeight="1">
      <c r="A320" s="14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9"/>
      <c r="Z320" s="7"/>
    </row>
    <row r="321" ht="16.5" customHeight="1">
      <c r="A321" s="14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9"/>
      <c r="Z321" s="7"/>
    </row>
    <row r="322" ht="16.5" customHeight="1">
      <c r="A322" s="14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9"/>
      <c r="Z322" s="7"/>
    </row>
    <row r="323" ht="16.5" customHeight="1">
      <c r="A323" s="14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9"/>
      <c r="Z323" s="7"/>
    </row>
    <row r="324" ht="16.5" customHeight="1">
      <c r="A324" s="14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9"/>
      <c r="Z324" s="7"/>
    </row>
    <row r="325" ht="16.5" customHeight="1">
      <c r="A325" s="14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9"/>
      <c r="Z325" s="7"/>
    </row>
    <row r="326" ht="16.5" customHeight="1">
      <c r="A326" s="14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9"/>
      <c r="Z326" s="7"/>
    </row>
    <row r="327" ht="16.5" customHeight="1">
      <c r="A327" s="14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9"/>
      <c r="Z327" s="7"/>
    </row>
    <row r="328" ht="16.5" customHeight="1">
      <c r="A328" s="14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9"/>
      <c r="Z328" s="7"/>
    </row>
    <row r="329" ht="16.5" customHeight="1">
      <c r="A329" s="14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9"/>
      <c r="Z329" s="7"/>
    </row>
    <row r="330" ht="16.5" customHeight="1">
      <c r="A330" s="14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9"/>
      <c r="Z330" s="7"/>
    </row>
    <row r="331" ht="16.5" customHeight="1">
      <c r="A331" s="14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9"/>
      <c r="Z331" s="7"/>
    </row>
    <row r="332" ht="16.5" customHeight="1">
      <c r="A332" s="14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9"/>
      <c r="Z332" s="7"/>
    </row>
    <row r="333" ht="16.5" customHeight="1">
      <c r="A333" s="14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9"/>
      <c r="Z333" s="7"/>
    </row>
    <row r="334" ht="16.5" customHeight="1">
      <c r="A334" s="14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9"/>
      <c r="Z334" s="7"/>
    </row>
    <row r="335" ht="16.5" customHeight="1">
      <c r="A335" s="14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9"/>
      <c r="Z335" s="7"/>
    </row>
    <row r="336" ht="16.5" customHeight="1">
      <c r="A336" s="14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9"/>
      <c r="Z336" s="7"/>
    </row>
    <row r="337" ht="16.5" customHeight="1">
      <c r="A337" s="14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9"/>
      <c r="Z337" s="7"/>
    </row>
    <row r="338" ht="16.5" customHeight="1">
      <c r="A338" s="14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9"/>
      <c r="Z338" s="7"/>
    </row>
    <row r="339" ht="16.5" customHeight="1">
      <c r="A339" s="14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9"/>
      <c r="Z339" s="7"/>
    </row>
    <row r="340" ht="16.5" customHeight="1">
      <c r="A340" s="14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9"/>
      <c r="Z340" s="7"/>
    </row>
    <row r="341" ht="16.5" customHeight="1">
      <c r="A341" s="14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9"/>
      <c r="Z341" s="7"/>
    </row>
    <row r="342" ht="16.5" customHeight="1">
      <c r="A342" s="14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9"/>
      <c r="Z342" s="7"/>
    </row>
    <row r="343" ht="16.5" customHeight="1">
      <c r="A343" s="14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9"/>
      <c r="Z343" s="7"/>
    </row>
    <row r="344" ht="16.5" customHeight="1">
      <c r="A344" s="14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9"/>
      <c r="Z344" s="7"/>
    </row>
    <row r="345" ht="16.5" customHeight="1">
      <c r="A345" s="14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9"/>
      <c r="Z345" s="7"/>
    </row>
    <row r="346" ht="16.5" customHeight="1">
      <c r="A346" s="14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9"/>
      <c r="Z346" s="7"/>
    </row>
    <row r="347" ht="16.5" customHeight="1">
      <c r="A347" s="14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9"/>
      <c r="Z347" s="7"/>
    </row>
    <row r="348" ht="16.5" customHeight="1">
      <c r="A348" s="14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9"/>
      <c r="Z348" s="7"/>
    </row>
    <row r="349" ht="16.5" customHeight="1">
      <c r="A349" s="14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9"/>
      <c r="Z349" s="7"/>
    </row>
    <row r="350" ht="16.5" customHeight="1">
      <c r="A350" s="14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9"/>
      <c r="Z350" s="7"/>
    </row>
    <row r="351" ht="16.5" customHeight="1">
      <c r="A351" s="14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9"/>
      <c r="Z351" s="7"/>
    </row>
    <row r="352" ht="16.5" customHeight="1">
      <c r="A352" s="14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9"/>
      <c r="Z352" s="7"/>
    </row>
    <row r="353" ht="16.5" customHeight="1">
      <c r="A353" s="14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9"/>
      <c r="Z353" s="7"/>
    </row>
    <row r="354" ht="16.5" customHeight="1">
      <c r="A354" s="14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9"/>
      <c r="Z354" s="7"/>
    </row>
    <row r="355" ht="16.5" customHeight="1">
      <c r="A355" s="14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9"/>
      <c r="Z355" s="7"/>
    </row>
    <row r="356" ht="16.5" customHeight="1">
      <c r="A356" s="14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9"/>
      <c r="Z356" s="7"/>
    </row>
    <row r="357" ht="16.5" customHeight="1">
      <c r="A357" s="14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9"/>
      <c r="Z357" s="7"/>
    </row>
    <row r="358" ht="16.5" customHeight="1">
      <c r="A358" s="14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9"/>
      <c r="Z358" s="7"/>
    </row>
    <row r="359" ht="16.5" customHeight="1">
      <c r="A359" s="14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9"/>
      <c r="Z359" s="7"/>
    </row>
    <row r="360" ht="16.5" customHeight="1">
      <c r="A360" s="14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9"/>
      <c r="Z360" s="7"/>
    </row>
    <row r="361" ht="16.5" customHeight="1">
      <c r="A361" s="14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9"/>
      <c r="Z361" s="7"/>
    </row>
    <row r="362" ht="16.5" customHeight="1">
      <c r="A362" s="14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9"/>
      <c r="Z362" s="7"/>
    </row>
    <row r="363" ht="16.5" customHeight="1">
      <c r="A363" s="14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9"/>
      <c r="Z363" s="7"/>
    </row>
    <row r="364" ht="16.5" customHeight="1">
      <c r="A364" s="14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9"/>
      <c r="Z364" s="7"/>
    </row>
    <row r="365" ht="16.5" customHeight="1">
      <c r="A365" s="14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9"/>
      <c r="Z365" s="7"/>
    </row>
    <row r="366" ht="16.5" customHeight="1">
      <c r="A366" s="14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9"/>
      <c r="Z366" s="7"/>
    </row>
    <row r="367" ht="16.5" customHeight="1">
      <c r="A367" s="14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9"/>
      <c r="Z367" s="7"/>
    </row>
    <row r="368" ht="16.5" customHeight="1">
      <c r="A368" s="14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9"/>
      <c r="Z368" s="7"/>
    </row>
    <row r="369" ht="16.5" customHeight="1">
      <c r="A369" s="14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9"/>
      <c r="Z369" s="7"/>
    </row>
    <row r="370" ht="16.5" customHeight="1">
      <c r="A370" s="14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9"/>
      <c r="Z370" s="7"/>
    </row>
    <row r="371" ht="16.5" customHeight="1">
      <c r="A371" s="14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9"/>
      <c r="Z371" s="7"/>
    </row>
    <row r="372" ht="16.5" customHeight="1">
      <c r="A372" s="14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9"/>
      <c r="Z372" s="7"/>
    </row>
    <row r="373" ht="16.5" customHeight="1">
      <c r="A373" s="14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9"/>
      <c r="Z373" s="7"/>
    </row>
    <row r="374" ht="16.5" customHeight="1">
      <c r="A374" s="14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9"/>
      <c r="Z374" s="7"/>
    </row>
    <row r="375" ht="16.5" customHeight="1">
      <c r="A375" s="14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9"/>
      <c r="Z375" s="7"/>
    </row>
    <row r="376" ht="16.5" customHeight="1">
      <c r="A376" s="14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9"/>
      <c r="Z376" s="7"/>
    </row>
    <row r="377" ht="16.5" customHeight="1">
      <c r="A377" s="14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9"/>
      <c r="Z377" s="7"/>
    </row>
    <row r="378" ht="16.5" customHeight="1">
      <c r="A378" s="14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9"/>
      <c r="Z378" s="7"/>
    </row>
    <row r="379" ht="16.5" customHeight="1">
      <c r="A379" s="14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9"/>
      <c r="Z379" s="7"/>
    </row>
    <row r="380" ht="16.5" customHeight="1">
      <c r="A380" s="14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9"/>
      <c r="Z380" s="7"/>
    </row>
    <row r="381" ht="16.5" customHeight="1">
      <c r="A381" s="14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9"/>
      <c r="Z381" s="7"/>
    </row>
    <row r="382" ht="16.5" customHeight="1">
      <c r="A382" s="14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9"/>
      <c r="Z382" s="7"/>
    </row>
    <row r="383" ht="16.5" customHeight="1">
      <c r="A383" s="14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9"/>
      <c r="Z383" s="7"/>
    </row>
    <row r="384" ht="16.5" customHeight="1">
      <c r="A384" s="14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9"/>
      <c r="Z384" s="7"/>
    </row>
    <row r="385" ht="16.5" customHeight="1">
      <c r="A385" s="14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9"/>
      <c r="Z385" s="7"/>
    </row>
    <row r="386" ht="16.5" customHeight="1">
      <c r="A386" s="14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9"/>
      <c r="Z386" s="7"/>
    </row>
    <row r="387" ht="16.5" customHeight="1">
      <c r="A387" s="14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9"/>
      <c r="Z387" s="7"/>
    </row>
    <row r="388" ht="16.5" customHeight="1">
      <c r="A388" s="14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9"/>
      <c r="Z388" s="7"/>
    </row>
    <row r="389" ht="16.5" customHeight="1">
      <c r="A389" s="14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9"/>
      <c r="Z389" s="7"/>
    </row>
    <row r="390" ht="16.5" customHeight="1">
      <c r="A390" s="14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9"/>
      <c r="Z390" s="7"/>
    </row>
    <row r="391" ht="16.5" customHeight="1">
      <c r="A391" s="14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9"/>
      <c r="Z391" s="7"/>
    </row>
    <row r="392" ht="16.5" customHeight="1">
      <c r="A392" s="14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9"/>
      <c r="Z392" s="7"/>
    </row>
    <row r="393" ht="16.5" customHeight="1">
      <c r="A393" s="14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9"/>
      <c r="Z393" s="7"/>
    </row>
    <row r="394" ht="16.5" customHeight="1">
      <c r="A394" s="14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9"/>
      <c r="Z394" s="7"/>
    </row>
    <row r="395" ht="16.5" customHeight="1">
      <c r="A395" s="14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9"/>
      <c r="Z395" s="7"/>
    </row>
    <row r="396" ht="16.5" customHeight="1">
      <c r="A396" s="14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9"/>
      <c r="Z396" s="7"/>
    </row>
    <row r="397" ht="16.5" customHeight="1">
      <c r="A397" s="14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9"/>
      <c r="Z397" s="7"/>
    </row>
    <row r="398" ht="16.5" customHeight="1">
      <c r="A398" s="14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9"/>
      <c r="Z398" s="7"/>
    </row>
    <row r="399" ht="16.5" customHeight="1">
      <c r="A399" s="14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9"/>
      <c r="Z399" s="7"/>
    </row>
    <row r="400" ht="16.5" customHeight="1">
      <c r="A400" s="14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9"/>
      <c r="Z400" s="7"/>
    </row>
    <row r="401" ht="16.5" customHeight="1">
      <c r="A401" s="1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9"/>
      <c r="Z401" s="7"/>
    </row>
    <row r="402" ht="16.5" customHeight="1">
      <c r="A402" s="14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9"/>
      <c r="Z402" s="7"/>
    </row>
    <row r="403" ht="16.5" customHeight="1">
      <c r="A403" s="14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9"/>
      <c r="Z403" s="7"/>
    </row>
    <row r="404" ht="16.5" customHeight="1">
      <c r="A404" s="14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9"/>
      <c r="Z404" s="7"/>
    </row>
    <row r="405" ht="16.5" customHeight="1">
      <c r="A405" s="14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9"/>
      <c r="Z405" s="7"/>
    </row>
    <row r="406" ht="16.5" customHeight="1">
      <c r="A406" s="14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9"/>
      <c r="Z406" s="7"/>
    </row>
    <row r="407" ht="16.5" customHeight="1">
      <c r="A407" s="14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9"/>
      <c r="Z407" s="7"/>
    </row>
    <row r="408" ht="12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2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2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2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2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2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2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2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2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2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2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2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2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2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2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2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2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2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2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2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2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2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2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2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2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2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2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2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2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2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2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2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2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2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2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2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2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2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2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2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2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2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2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2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2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2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2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2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2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2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2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2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2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2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2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2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2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2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2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2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2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2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2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2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2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2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2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2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2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2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2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2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2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2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2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2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2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2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2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2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2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2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2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2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2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2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2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2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2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2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2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2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2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2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2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2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2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2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2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2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2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2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2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2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2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2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2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2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2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2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2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2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2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2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2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2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2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2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2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2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2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2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2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2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2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2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2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2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2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2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2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2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2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2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2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2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2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2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2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2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2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2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2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2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2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2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2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2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2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2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2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2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2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2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2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2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2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2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2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2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2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2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2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2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2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2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2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2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2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2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2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2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2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2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2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2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2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2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2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2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2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2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2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2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2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2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2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2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2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2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2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2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2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2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2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2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2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2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2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2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2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2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2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2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2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2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2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2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2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2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2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2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2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2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2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2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2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2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2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2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2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2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2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2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2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2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2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2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2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2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2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2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2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2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2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2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2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2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2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2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2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2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2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2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2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2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2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2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2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2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2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2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2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2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2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2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2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2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2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2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2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2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2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2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2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2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2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2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2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2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2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2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2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2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2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2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2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2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2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2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2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2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2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2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2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2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2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2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2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2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2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2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2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2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2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2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2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2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2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2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2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2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2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2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2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2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2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2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2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2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2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2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2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2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2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2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2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2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2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2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2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2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2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2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2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2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2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2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2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2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2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2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2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2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2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2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2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2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2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2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2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2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2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2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2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2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2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2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2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2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2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2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2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2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2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2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2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2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2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2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2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2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2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2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2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2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2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2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2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2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2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2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2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2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2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2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2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2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2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2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2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2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2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2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2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2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2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2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2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2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2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2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2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2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2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2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2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2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2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2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2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2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2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2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2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2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2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2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2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2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2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2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2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2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2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2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2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2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2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2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2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2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2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2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2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2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2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2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2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2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2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2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2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2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2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2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2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2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2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2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2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2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2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2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2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2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2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2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2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2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2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2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2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2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2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2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2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2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2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2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2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2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2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2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2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2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2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2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2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2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2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2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2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2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2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2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2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2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2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2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2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2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2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2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2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2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2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2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2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2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2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2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2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2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2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2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2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2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2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2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2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2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2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2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2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2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2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2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2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2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2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2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2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2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2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2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2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2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2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2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2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2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2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2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2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2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2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2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2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2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2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2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2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2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2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2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2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2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2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2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2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2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2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2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2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2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2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2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2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2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2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2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2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2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2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2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2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2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2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2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2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2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2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2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2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2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2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2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2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2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2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2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2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2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2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2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2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2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2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2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2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2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2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2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2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2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2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45">
    <mergeCell ref="C5:H5"/>
    <mergeCell ref="C7:H7"/>
    <mergeCell ref="C8:H8"/>
    <mergeCell ref="C9:H9"/>
    <mergeCell ref="C11:H11"/>
    <mergeCell ref="D12:H12"/>
    <mergeCell ref="C13:H13"/>
    <mergeCell ref="D14:H14"/>
    <mergeCell ref="C15:H15"/>
    <mergeCell ref="D16:H16"/>
    <mergeCell ref="C18:H18"/>
    <mergeCell ref="C19:H19"/>
    <mergeCell ref="C22:D22"/>
    <mergeCell ref="E22:F22"/>
    <mergeCell ref="E53:F53"/>
    <mergeCell ref="G53:H53"/>
    <mergeCell ref="G22:H22"/>
    <mergeCell ref="C24:H24"/>
    <mergeCell ref="B31:H31"/>
    <mergeCell ref="C52:D52"/>
    <mergeCell ref="E52:F52"/>
    <mergeCell ref="G52:H52"/>
    <mergeCell ref="C53:D53"/>
    <mergeCell ref="C54:D54"/>
    <mergeCell ref="E54:F54"/>
    <mergeCell ref="G54:H54"/>
    <mergeCell ref="C55:D55"/>
    <mergeCell ref="E55:F55"/>
    <mergeCell ref="G55:H55"/>
    <mergeCell ref="C56:H56"/>
    <mergeCell ref="C61:D61"/>
    <mergeCell ref="E61:F61"/>
    <mergeCell ref="C59:D59"/>
    <mergeCell ref="C62:D62"/>
    <mergeCell ref="C65:D65"/>
    <mergeCell ref="C66:H66"/>
    <mergeCell ref="C71:F71"/>
    <mergeCell ref="G71:H71"/>
    <mergeCell ref="C72:F72"/>
    <mergeCell ref="G72:H72"/>
    <mergeCell ref="C73:F73"/>
    <mergeCell ref="G73:H73"/>
    <mergeCell ref="C74:F74"/>
    <mergeCell ref="G74:H74"/>
    <mergeCell ref="C75:H75"/>
    <mergeCell ref="C76:H76"/>
    <mergeCell ref="C57:H57"/>
    <mergeCell ref="C58:D58"/>
    <mergeCell ref="E58:F58"/>
    <mergeCell ref="G58:H58"/>
    <mergeCell ref="B59:B76"/>
    <mergeCell ref="E59:F59"/>
    <mergeCell ref="G61:H61"/>
    <mergeCell ref="G59:H59"/>
    <mergeCell ref="C60:H60"/>
    <mergeCell ref="E62:F62"/>
    <mergeCell ref="G62:H62"/>
    <mergeCell ref="C63:H63"/>
    <mergeCell ref="C64:D64"/>
    <mergeCell ref="E64:F64"/>
    <mergeCell ref="G64:H64"/>
    <mergeCell ref="C67:F67"/>
    <mergeCell ref="G67:H67"/>
    <mergeCell ref="C68:F68"/>
    <mergeCell ref="G68:H68"/>
    <mergeCell ref="C69:F69"/>
    <mergeCell ref="G69:H69"/>
    <mergeCell ref="C116:E116"/>
    <mergeCell ref="C117:E117"/>
    <mergeCell ref="C70:F70"/>
    <mergeCell ref="G70:H70"/>
    <mergeCell ref="C114:E114"/>
    <mergeCell ref="F114:H114"/>
    <mergeCell ref="C115:E115"/>
    <mergeCell ref="F115:H115"/>
    <mergeCell ref="F116:H116"/>
    <mergeCell ref="C123:E123"/>
    <mergeCell ref="F123:H123"/>
    <mergeCell ref="C124:E124"/>
    <mergeCell ref="F124:H124"/>
    <mergeCell ref="C127:E127"/>
    <mergeCell ref="F127:H127"/>
    <mergeCell ref="C128:E128"/>
    <mergeCell ref="F128:H128"/>
    <mergeCell ref="C129:E129"/>
    <mergeCell ref="F129:H129"/>
    <mergeCell ref="C130:E130"/>
    <mergeCell ref="F130:H130"/>
    <mergeCell ref="F175:H175"/>
    <mergeCell ref="C176:H176"/>
    <mergeCell ref="F168:H168"/>
    <mergeCell ref="C169:H169"/>
    <mergeCell ref="C170:H170"/>
    <mergeCell ref="C171:H171"/>
    <mergeCell ref="C172:H172"/>
    <mergeCell ref="C173:H173"/>
    <mergeCell ref="F174:H174"/>
    <mergeCell ref="C179:E179"/>
    <mergeCell ref="F179:H179"/>
    <mergeCell ref="C180:E180"/>
    <mergeCell ref="F180:H180"/>
    <mergeCell ref="C181:E181"/>
    <mergeCell ref="F181:H181"/>
    <mergeCell ref="C182:E182"/>
    <mergeCell ref="F182:H182"/>
    <mergeCell ref="C183:E183"/>
    <mergeCell ref="F183:H183"/>
    <mergeCell ref="B184:B185"/>
    <mergeCell ref="C184:H184"/>
    <mergeCell ref="C185:H185"/>
    <mergeCell ref="F187:H187"/>
    <mergeCell ref="E201:G201"/>
    <mergeCell ref="E202:G202"/>
    <mergeCell ref="C167:E167"/>
    <mergeCell ref="C168:E168"/>
    <mergeCell ref="B172:B183"/>
    <mergeCell ref="C174:E174"/>
    <mergeCell ref="C175:E175"/>
    <mergeCell ref="C177:E177"/>
    <mergeCell ref="F177:H177"/>
    <mergeCell ref="C125:H125"/>
    <mergeCell ref="C126:E126"/>
    <mergeCell ref="F126:H126"/>
    <mergeCell ref="C131:E131"/>
    <mergeCell ref="F131:H131"/>
    <mergeCell ref="C132:E132"/>
    <mergeCell ref="F132:H132"/>
    <mergeCell ref="B135:H135"/>
    <mergeCell ref="B136:H136"/>
    <mergeCell ref="F117:H117"/>
    <mergeCell ref="C118:H118"/>
    <mergeCell ref="C119:H119"/>
    <mergeCell ref="C120:H120"/>
    <mergeCell ref="B121:B134"/>
    <mergeCell ref="C121:H121"/>
    <mergeCell ref="C122:H122"/>
    <mergeCell ref="C133:H133"/>
    <mergeCell ref="C134:H134"/>
    <mergeCell ref="C165:E165"/>
    <mergeCell ref="F165:H165"/>
    <mergeCell ref="C166:E166"/>
    <mergeCell ref="F166:H166"/>
    <mergeCell ref="F167:H167"/>
    <mergeCell ref="C178:E178"/>
    <mergeCell ref="F178:H178"/>
  </mergeCells>
  <conditionalFormatting sqref="C189:C192 C194:C197 E202:G202 F189:H199">
    <cfRule type="cellIs" dxfId="0" priority="1" stopIfTrue="1" operator="lessThan">
      <formula>0</formula>
    </cfRule>
  </conditionalFormatting>
  <hyperlinks>
    <hyperlink r:id="rId1" ref="D1"/>
    <hyperlink r:id="rId2" ref="G1"/>
    <hyperlink r:id="rId3" ref="C204"/>
    <hyperlink r:id="rId4" ref="D207"/>
    <hyperlink r:id="rId5" ref="G207"/>
  </hyperlinks>
  <printOptions/>
  <pageMargins bottom="0.393701" footer="0.0" header="0.0" left="0.393701" right="0.393701" top="0.984252"/>
  <pageSetup scale="55" orientation="landscape"/>
  <headerFooter>
    <oddFooter>&amp;C000000000000&amp;P</oddFooter>
  </headerFooter>
  <drawing r:id="rId6"/>
</worksheet>
</file>